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365" tabRatio="822" firstSheet="5" activeTab="5"/>
  </bookViews>
  <sheets>
    <sheet name="CONSIGNES SAISIES" sheetId="1" state="hidden" r:id="rId1"/>
    <sheet name="PO-F (J1)" sheetId="2" state="hidden" r:id="rId2"/>
    <sheet name="PO-G (J1)" sheetId="3" state="hidden" r:id="rId3"/>
    <sheet name="EA-F (J1)" sheetId="4" state="hidden" r:id="rId4"/>
    <sheet name="EA-G (J1)" sheetId="5" state="hidden" r:id="rId5"/>
    <sheet name="PO-F (J2)" sheetId="6" r:id="rId6"/>
    <sheet name="PO-G (J2)" sheetId="7" r:id="rId7"/>
    <sheet name="EA-F (J2)" sheetId="8" r:id="rId8"/>
    <sheet name="EA-G (J2)" sheetId="9" r:id="rId9"/>
    <sheet name="stat participations" sheetId="10" r:id="rId10"/>
    <sheet name="ENGAG CLUBS" sheetId="11" state="hidden" r:id="rId11"/>
    <sheet name="Perf." sheetId="12" r:id="rId12"/>
    <sheet name="COTES" sheetId="13" state="hidden" r:id="rId13"/>
    <sheet name="Jury J1" sheetId="14" state="hidden" r:id="rId14"/>
    <sheet name="Jury J2" sheetId="15" r:id="rId15"/>
    <sheet name="Jury J3" sheetId="16" state="hidden" r:id="rId16"/>
    <sheet name="AFA" sheetId="17" state="hidden" r:id="rId17"/>
    <sheet name="ASPSA" sheetId="18" state="hidden" r:id="rId18"/>
    <sheet name="ASRD" sheetId="19" state="hidden" r:id="rId19"/>
    <sheet name="CACV" sheetId="20" state="hidden" r:id="rId20"/>
    <sheet name="CSPA" sheetId="21" state="hidden" r:id="rId21"/>
    <sheet name="FSAC" sheetId="22" state="hidden" r:id="rId22"/>
    <sheet name="LMSA" sheetId="23" state="hidden" r:id="rId23"/>
    <sheet name="MCA" sheetId="24" state="hidden" r:id="rId24"/>
    <sheet name="OPEM" sheetId="25" state="hidden" r:id="rId25"/>
    <sheet name="SCB" sheetId="26" state="hidden" r:id="rId26"/>
    <sheet name="UAM" sheetId="27" state="hidden" r:id="rId27"/>
    <sheet name="UMSPC" sheetId="28" state="hidden" r:id="rId28"/>
    <sheet name="USC" sheetId="29" state="hidden" r:id="rId29"/>
    <sheet name="USM" sheetId="30" state="hidden" r:id="rId30"/>
  </sheets>
  <externalReferences>
    <externalReference r:id="rId33"/>
    <externalReference r:id="rId34"/>
  </externalReferences>
  <definedNames>
    <definedName name="_xlnm._FilterDatabase" localSheetId="0" hidden="1">'CONSIGNES SAISIES'!$D$2:$D$33</definedName>
    <definedName name="_xlnm._FilterDatabase" localSheetId="3" hidden="1">'EA-F (J1)'!$D$1:$D$2</definedName>
    <definedName name="_xlnm._FilterDatabase" localSheetId="7" hidden="1">'EA-F (J2)'!$D$1:$D$2</definedName>
    <definedName name="_xlnm._FilterDatabase" localSheetId="4" hidden="1">'EA-G (J1)'!$D$1:$D$3</definedName>
    <definedName name="_xlnm._FilterDatabase" localSheetId="8" hidden="1">'EA-G (J2)'!$D$1:$D$48</definedName>
    <definedName name="_xlnm._FilterDatabase" localSheetId="1" hidden="1">'PO-F (J1)'!$D$1:$D$2</definedName>
    <definedName name="_xlnm._FilterDatabase" localSheetId="5" hidden="1">'PO-F (J2)'!$D$1:$D$2</definedName>
    <definedName name="_xlnm._FilterDatabase" localSheetId="2" hidden="1">'PO-G (J1)'!$D$1:$D$3</definedName>
    <definedName name="_xlnm._FilterDatabase" localSheetId="6" hidden="1">'PO-G (J2)'!$D$1:$D$44</definedName>
    <definedName name="CERC" localSheetId="7">'[2]COTES'!$T$9:$U$53</definedName>
    <definedName name="CERC" localSheetId="8">'[2]COTES'!$T$9:$U$53</definedName>
    <definedName name="CERC" localSheetId="5">'[1]COTES'!$T$9:$U$53</definedName>
    <definedName name="CERC" localSheetId="6">'[1]COTES'!$T$9:$U$53</definedName>
    <definedName name="CERC">'COTES'!$T$9:$U$53</definedName>
    <definedName name="CERCPOF" localSheetId="7">'[2]COTES'!$T$64:$U$104</definedName>
    <definedName name="CERCPOF" localSheetId="8">'[2]COTES'!$T$64:$U$104</definedName>
    <definedName name="CERCPOF" localSheetId="5">'[1]COTES'!$T$64:$U$104</definedName>
    <definedName name="CERCPOF" localSheetId="6">'[1]COTES'!$T$64:$U$104</definedName>
    <definedName name="CERCPOF">'COTES'!$T$64:$U$104</definedName>
    <definedName name="DIST" localSheetId="16">'AFA'!#REF!</definedName>
    <definedName name="DIST" localSheetId="17">'ASPSA'!#REF!</definedName>
    <definedName name="DIST" localSheetId="18">'ASRD'!#REF!</definedName>
    <definedName name="DIST" localSheetId="19">'CACV'!#REF!</definedName>
    <definedName name="DIST" localSheetId="0">'CONSIGNES SAISIES'!#REF!</definedName>
    <definedName name="DIST" localSheetId="20">'CSPA'!#REF!</definedName>
    <definedName name="DIST" localSheetId="3">'EA-F (J1)'!#REF!</definedName>
    <definedName name="DIST" localSheetId="7">'EA-F (J2)'!#REF!</definedName>
    <definedName name="DIST" localSheetId="4">'EA-G (J1)'!#REF!</definedName>
    <definedName name="DIST" localSheetId="8">'EA-G (J2)'!#REF!</definedName>
    <definedName name="DIST" localSheetId="10">'ENGAG CLUBS'!#REF!</definedName>
    <definedName name="DIST" localSheetId="21">'FSAC'!#REF!</definedName>
    <definedName name="DIST" localSheetId="22">'LMSA'!#REF!</definedName>
    <definedName name="DIST" localSheetId="23">'MCA'!#REF!</definedName>
    <definedName name="DIST" localSheetId="24">'OPEM'!#REF!</definedName>
    <definedName name="DIST" localSheetId="5">'[1]COTES'!$D$9:$E$53</definedName>
    <definedName name="DIST" localSheetId="6">'[1]COTES'!$D$9:$E$53</definedName>
    <definedName name="DIST" localSheetId="25">'SCB'!#REF!</definedName>
    <definedName name="DIST" localSheetId="26">'UAM'!#REF!</definedName>
    <definedName name="DIST" localSheetId="27">'UMSPC'!#REF!</definedName>
    <definedName name="DIST" localSheetId="28">'USC'!#REF!</definedName>
    <definedName name="DIST" localSheetId="29">'USM'!#REF!</definedName>
    <definedName name="DIST">'COTES'!$D$9:$E$53</definedName>
    <definedName name="DISTPOF" localSheetId="7">'[2]COTES'!$D$64:$E$104</definedName>
    <definedName name="DISTPOF" localSheetId="8">'[2]COTES'!$D$64:$E$104</definedName>
    <definedName name="DISTPOF" localSheetId="5">'[1]COTES'!$D$64:$E$104</definedName>
    <definedName name="DISTPOF" localSheetId="6">'[1]COTES'!$D$64:$E$104</definedName>
    <definedName name="DISTPOF">'COTES'!$D$64:$E$104</definedName>
    <definedName name="HAIES40">'COTES'!$AB$9:$AC$50</definedName>
    <definedName name="HAIES50" localSheetId="7">'[2]COTES'!$H$9:$I$53</definedName>
    <definedName name="HAIES50" localSheetId="8">'[2]COTES'!$H$9:$I$53</definedName>
    <definedName name="HAIES50" localSheetId="5">'[1]COTES'!$H$9:$I$53</definedName>
    <definedName name="HAIES50" localSheetId="6">'[1]COTES'!$H$9:$I$53</definedName>
    <definedName name="HAIES50">'COTES'!$H$9:$I$53</definedName>
    <definedName name="HAIPOF" localSheetId="7">'[2]COTES'!$H$64:$I$104</definedName>
    <definedName name="HAIPOF" localSheetId="8">'[2]COTES'!$H$64:$I$104</definedName>
    <definedName name="HAIPOF" localSheetId="5">'[1]COTES'!$H$64:$I$104</definedName>
    <definedName name="HAIPOF" localSheetId="6">'[1]COTES'!$H$64:$I$104</definedName>
    <definedName name="HAIPOF">'COTES'!$H$64:$I$104</definedName>
    <definedName name="HAUT" localSheetId="7">'[2]COTES'!$L$9:$M$53</definedName>
    <definedName name="HAUT" localSheetId="8">'[2]COTES'!$L$9:$M$53</definedName>
    <definedName name="HAUT" localSheetId="5">'[1]COTES'!$L$9:$M$53</definedName>
    <definedName name="HAUT" localSheetId="6">'[1]COTES'!$L$9:$M$53</definedName>
    <definedName name="HAUT">'COTES'!$L$9:$M$53</definedName>
    <definedName name="HAUTPOF" localSheetId="7">'[2]COTES'!$L$64:$M$104</definedName>
    <definedName name="HAUTPOF" localSheetId="8">'[2]COTES'!$L$64:$M$104</definedName>
    <definedName name="HAUTPOF" localSheetId="5">'[1]COTES'!$L$64:$M$104</definedName>
    <definedName name="HAUTPOF" localSheetId="6">'[1]COTES'!$L$64:$M$104</definedName>
    <definedName name="HAUTPOF">'COTES'!$L$64:$M$104</definedName>
    <definedName name="ht" localSheetId="16">'AFA'!#REF!</definedName>
    <definedName name="ht" localSheetId="17">'ASPSA'!#REF!</definedName>
    <definedName name="ht" localSheetId="18">'ASRD'!#REF!</definedName>
    <definedName name="ht" localSheetId="19">'CACV'!#REF!</definedName>
    <definedName name="ht" localSheetId="0">'CONSIGNES SAISIES'!#REF!</definedName>
    <definedName name="ht" localSheetId="20">'CSPA'!#REF!</definedName>
    <definedName name="ht" localSheetId="3">'EA-F (J1)'!#REF!</definedName>
    <definedName name="ht" localSheetId="7">'EA-F (J2)'!#REF!</definedName>
    <definedName name="ht" localSheetId="4">'EA-G (J1)'!#REF!</definedName>
    <definedName name="ht" localSheetId="8">'EA-G (J2)'!#REF!</definedName>
    <definedName name="ht" localSheetId="10">'ENGAG CLUBS'!#REF!</definedName>
    <definedName name="ht" localSheetId="21">'FSAC'!#REF!</definedName>
    <definedName name="ht" localSheetId="22">'LMSA'!#REF!</definedName>
    <definedName name="ht" localSheetId="23">'MCA'!#REF!</definedName>
    <definedName name="ht" localSheetId="24">'OPEM'!#REF!</definedName>
    <definedName name="ht" localSheetId="25">'SCB'!#REF!</definedName>
    <definedName name="ht" localSheetId="26">'UAM'!#REF!</definedName>
    <definedName name="ht" localSheetId="27">'UMSPC'!#REF!</definedName>
    <definedName name="ht" localSheetId="28">'USC'!#REF!</definedName>
    <definedName name="ht" localSheetId="29">'USM'!#REF!</definedName>
    <definedName name="_xlnm.Print_Titles" localSheetId="16">'AFA'!$10:$10</definedName>
    <definedName name="_xlnm.Print_Titles" localSheetId="17">'ASPSA'!$10:$10</definedName>
    <definedName name="_xlnm.Print_Titles" localSheetId="18">'ASRD'!$10:$10</definedName>
    <definedName name="_xlnm.Print_Titles" localSheetId="19">'CACV'!$10:$10</definedName>
    <definedName name="_xlnm.Print_Titles" localSheetId="0">'CONSIGNES SAISIES'!$2:$3</definedName>
    <definedName name="_xlnm.Print_Titles" localSheetId="20">'CSPA'!$10:$10</definedName>
    <definedName name="_xlnm.Print_Titles" localSheetId="3">'EA-F (J1)'!$2:$2</definedName>
    <definedName name="_xlnm.Print_Titles" localSheetId="7">'EA-F (J2)'!$2:$2</definedName>
    <definedName name="_xlnm.Print_Titles" localSheetId="4">'EA-G (J1)'!$1:$2</definedName>
    <definedName name="_xlnm.Print_Titles" localSheetId="8">'EA-G (J2)'!$1:$2</definedName>
    <definedName name="_xlnm.Print_Titles" localSheetId="10">'ENGAG CLUBS'!$2:$2</definedName>
    <definedName name="_xlnm.Print_Titles" localSheetId="21">'FSAC'!$10:$10</definedName>
    <definedName name="_xlnm.Print_Titles" localSheetId="22">'LMSA'!$10:$10</definedName>
    <definedName name="_xlnm.Print_Titles" localSheetId="23">'MCA'!$10:$10</definedName>
    <definedName name="_xlnm.Print_Titles" localSheetId="24">'OPEM'!$10:$10</definedName>
    <definedName name="_xlnm.Print_Titles" localSheetId="1">'PO-F (J1)'!$1:$2</definedName>
    <definedName name="_xlnm.Print_Titles" localSheetId="5">'PO-F (J2)'!$1:$2</definedName>
    <definedName name="_xlnm.Print_Titles" localSheetId="2">'PO-G (J1)'!$3:$3</definedName>
    <definedName name="_xlnm.Print_Titles" localSheetId="25">'SCB'!$10:$10</definedName>
    <definedName name="_xlnm.Print_Titles" localSheetId="26">'UAM'!$10:$10</definedName>
    <definedName name="_xlnm.Print_Titles" localSheetId="27">'UMSPC'!$10:$10</definedName>
    <definedName name="_xlnm.Print_Titles" localSheetId="28">'USC'!$10:$10</definedName>
    <definedName name="_xlnm.Print_Titles" localSheetId="29">'USM'!$10:$10</definedName>
    <definedName name="LONG" localSheetId="16">'AFA'!#REF!</definedName>
    <definedName name="LONG" localSheetId="17">'ASPSA'!#REF!</definedName>
    <definedName name="LONG" localSheetId="18">'ASRD'!#REF!</definedName>
    <definedName name="LONG" localSheetId="19">'CACV'!#REF!</definedName>
    <definedName name="LONG" localSheetId="0">'CONSIGNES SAISIES'!#REF!</definedName>
    <definedName name="LONG" localSheetId="12">'COTES'!$J$9:$K$53</definedName>
    <definedName name="LONG" localSheetId="20">'CSPA'!#REF!</definedName>
    <definedName name="LONG" localSheetId="3">'EA-F (J1)'!#REF!</definedName>
    <definedName name="LONG" localSheetId="7">'EA-F (J2)'!#REF!</definedName>
    <definedName name="LONG" localSheetId="4">'EA-G (J1)'!#REF!</definedName>
    <definedName name="LONG" localSheetId="8">'EA-G (J2)'!#REF!</definedName>
    <definedName name="LONG" localSheetId="10">'ENGAG CLUBS'!#REF!</definedName>
    <definedName name="LONG" localSheetId="21">'FSAC'!#REF!</definedName>
    <definedName name="LONG" localSheetId="22">'LMSA'!#REF!</definedName>
    <definedName name="LONG" localSheetId="23">'MCA'!#REF!</definedName>
    <definedName name="LONG" localSheetId="24">'OPEM'!#REF!</definedName>
    <definedName name="LONG" localSheetId="5">'[1]COTES'!$J$9:$K$53</definedName>
    <definedName name="LONG" localSheetId="6">'[1]COTES'!$J$9:$K$53</definedName>
    <definedName name="LONG" localSheetId="25">'SCB'!#REF!</definedName>
    <definedName name="LONG" localSheetId="26">'UAM'!#REF!</definedName>
    <definedName name="LONG" localSheetId="27">'UMSPC'!#REF!</definedName>
    <definedName name="LONG" localSheetId="28">'USC'!#REF!</definedName>
    <definedName name="LONG" localSheetId="29">'USM'!#REF!</definedName>
    <definedName name="LONG">'COTES'!$J$9:$K$53</definedName>
    <definedName name="LONGPOF" localSheetId="7">'[2]COTES'!$J$64:$K$104</definedName>
    <definedName name="LONGPOF" localSheetId="8">'[2]COTES'!$J$64:$K$104</definedName>
    <definedName name="LONGPOF" localSheetId="5">'[1]COTES'!$J$64:$K$104</definedName>
    <definedName name="LONGPOF" localSheetId="6">'[1]COTES'!$J$64:$K$104</definedName>
    <definedName name="LONGPOF">'COTES'!$J$64:$K$104</definedName>
    <definedName name="PDS" localSheetId="7">'[2]COTES'!$P$9:$Q$53</definedName>
    <definedName name="PDS" localSheetId="8">'[2]COTES'!$P$9:$Q$53</definedName>
    <definedName name="PDS" localSheetId="5">'[1]COTES'!$P$9:$Q$53</definedName>
    <definedName name="PDS" localSheetId="6">'[1]COTES'!$P$9:$Q$53</definedName>
    <definedName name="PDS">'COTES'!$P$9:$Q$53</definedName>
    <definedName name="PDSPOF" localSheetId="7">'[2]COTES'!$P$64:$Q$104</definedName>
    <definedName name="PDSPOF" localSheetId="8">'[2]COTES'!$P$64:$Q$104</definedName>
    <definedName name="PDSPOF" localSheetId="5">'[1]COTES'!$P$64:$Q$104</definedName>
    <definedName name="PDSPOF" localSheetId="6">'[1]COTES'!$P$64:$Q$104</definedName>
    <definedName name="PDSPOF">'COTES'!$P$64:$Q$104</definedName>
    <definedName name="POIDS" localSheetId="16">'AFA'!#REF!</definedName>
    <definedName name="POIDS" localSheetId="17">'ASPSA'!#REF!</definedName>
    <definedName name="POIDS" localSheetId="18">'ASRD'!#REF!</definedName>
    <definedName name="POIDS" localSheetId="19">'CACV'!#REF!</definedName>
    <definedName name="POIDS" localSheetId="0">'CONSIGNES SAISIES'!#REF!</definedName>
    <definedName name="POIDS" localSheetId="20">'CSPA'!#REF!</definedName>
    <definedName name="POIDS" localSheetId="3">'EA-F (J1)'!#REF!</definedName>
    <definedName name="POIDS" localSheetId="7">'EA-F (J2)'!#REF!</definedName>
    <definedName name="POIDS" localSheetId="4">'EA-G (J1)'!#REF!</definedName>
    <definedName name="POIDS" localSheetId="8">'EA-G (J2)'!#REF!</definedName>
    <definedName name="POIDS" localSheetId="10">'ENGAG CLUBS'!#REF!</definedName>
    <definedName name="POIDS" localSheetId="21">'FSAC'!#REF!</definedName>
    <definedName name="POIDS" localSheetId="22">'LMSA'!#REF!</definedName>
    <definedName name="POIDS" localSheetId="23">'MCA'!#REF!</definedName>
    <definedName name="POIDS" localSheetId="24">'OPEM'!#REF!</definedName>
    <definedName name="POIDS" localSheetId="25">'SCB'!#REF!</definedName>
    <definedName name="POIDS" localSheetId="26">'UAM'!#REF!</definedName>
    <definedName name="POIDS" localSheetId="27">'UMSPC'!#REF!</definedName>
    <definedName name="POIDS" localSheetId="28">'USC'!#REF!</definedName>
    <definedName name="POIDS" localSheetId="29">'USM'!#REF!</definedName>
    <definedName name="TRIPL" localSheetId="7">'[2]COTES'!$N$9:$O$53</definedName>
    <definedName name="TRIPL" localSheetId="8">'[2]COTES'!$N$9:$O$53</definedName>
    <definedName name="TRIPL" localSheetId="5">'[1]COTES'!$N$9:$O$53</definedName>
    <definedName name="TRIPL" localSheetId="6">'[1]COTES'!$N$9:$O$53</definedName>
    <definedName name="TRIPL">'COTES'!$N$9:$O$53</definedName>
    <definedName name="TRIPLE" localSheetId="16">'AFA'!#REF!</definedName>
    <definedName name="TRIPLE" localSheetId="17">'ASPSA'!#REF!</definedName>
    <definedName name="TRIPLE" localSheetId="18">'ASRD'!#REF!</definedName>
    <definedName name="TRIPLE" localSheetId="19">'CACV'!#REF!</definedName>
    <definedName name="TRIPLE" localSheetId="0">'CONSIGNES SAISIES'!#REF!</definedName>
    <definedName name="TRIPLE" localSheetId="20">'CSPA'!#REF!</definedName>
    <definedName name="TRIPLE" localSheetId="3">'EA-F (J1)'!#REF!</definedName>
    <definedName name="TRIPLE" localSheetId="7">'EA-F (J2)'!#REF!</definedName>
    <definedName name="TRIPLE" localSheetId="4">'EA-G (J1)'!#REF!</definedName>
    <definedName name="TRIPLE" localSheetId="8">'EA-G (J2)'!#REF!</definedName>
    <definedName name="TRIPLE" localSheetId="10">'ENGAG CLUBS'!#REF!</definedName>
    <definedName name="TRIPLE" localSheetId="21">'FSAC'!#REF!</definedName>
    <definedName name="TRIPLE" localSheetId="22">'LMSA'!#REF!</definedName>
    <definedName name="TRIPLE" localSheetId="23">'MCA'!#REF!</definedName>
    <definedName name="TRIPLE" localSheetId="24">'OPEM'!#REF!</definedName>
    <definedName name="TRIPLE" localSheetId="1">'PO-F (J1)'!#REF!</definedName>
    <definedName name="TRIPLE" localSheetId="5">'PO-F (J2)'!#REF!</definedName>
    <definedName name="TRIPLE" localSheetId="25">'SCB'!#REF!</definedName>
    <definedName name="TRIPLE" localSheetId="26">'UAM'!#REF!</definedName>
    <definedName name="TRIPLE" localSheetId="27">'UMSPC'!#REF!</definedName>
    <definedName name="TRIPLE" localSheetId="28">'USC'!#REF!</definedName>
    <definedName name="TRIPLE" localSheetId="29">'USM'!#REF!</definedName>
    <definedName name="TRIPLPOF" localSheetId="7">'[2]COTES'!$N$64:$O$104</definedName>
    <definedName name="TRIPLPOF" localSheetId="8">'[2]COTES'!$N$64:$O$104</definedName>
    <definedName name="TRIPLPOF" localSheetId="5">'[1]COTES'!$N$64:$O$104</definedName>
    <definedName name="TRIPLPOF" localSheetId="6">'[1]COTES'!$N$64:$O$104</definedName>
    <definedName name="TRIPLPOF">'COTES'!$N$64:$O$104</definedName>
    <definedName name="VIT" localSheetId="7">'[2]COTES'!$F$9:$G$53</definedName>
    <definedName name="VIT" localSheetId="8">'[2]COTES'!$F$9:$G$53</definedName>
    <definedName name="VIT" localSheetId="5">'[1]COTES'!$F$9:$G$53</definedName>
    <definedName name="VIT" localSheetId="6">'[1]COTES'!$F$9:$G$53</definedName>
    <definedName name="VIT">'COTES'!$F$9:$G$53</definedName>
    <definedName name="VITPOF" localSheetId="7">'[2]COTES'!$F$64:$G$104</definedName>
    <definedName name="VITPOF" localSheetId="8">'[2]COTES'!$F$64:$G$104</definedName>
    <definedName name="VITPOF" localSheetId="5">'[1]COTES'!$F$64:$G$104</definedName>
    <definedName name="VITPOF" localSheetId="6">'[1]COTES'!$F$64:$G$104</definedName>
    <definedName name="VITPOF">'COTES'!$F$64:$G$104</definedName>
    <definedName name="VORT" localSheetId="7">'[2]COTES'!$R$9:$S$53</definedName>
    <definedName name="VORT" localSheetId="8">'[2]COTES'!$R$9:$S$53</definedName>
    <definedName name="VORT" localSheetId="5">'[1]COTES'!$R$9:$S$53</definedName>
    <definedName name="VORT" localSheetId="6">'[1]COTES'!$R$9:$S$53</definedName>
    <definedName name="VORT">'COTES'!$R$9:$S$53</definedName>
    <definedName name="VORTPOF" localSheetId="7">'[2]COTES'!$R$64:$S$104</definedName>
    <definedName name="VORTPOF" localSheetId="8">'[2]COTES'!$R$64:$S$104</definedName>
    <definedName name="VORTPOF" localSheetId="5">'[1]COTES'!$R$64:$S$104</definedName>
    <definedName name="VORTPOF" localSheetId="6">'[1]COTES'!$R$64:$S$104</definedName>
    <definedName name="VORTPOF">'COTES'!$R$64:$S$104</definedName>
    <definedName name="_xlnm.Print_Area" localSheetId="16">'AFA'!$A$1:$E$69</definedName>
    <definedName name="_xlnm.Print_Area" localSheetId="17">'ASPSA'!$A$1:$E$106</definedName>
    <definedName name="_xlnm.Print_Area" localSheetId="18">'ASRD'!$A$1:$E$50</definedName>
    <definedName name="_xlnm.Print_Area" localSheetId="19">'CACV'!$A$1:$E$85</definedName>
    <definedName name="_xlnm.Print_Area" localSheetId="0">'CONSIGNES SAISIES'!$A$1:$AG$66</definedName>
    <definedName name="_xlnm.Print_Area" localSheetId="12">'COTES'!#REF!</definedName>
    <definedName name="_xlnm.Print_Area" localSheetId="20">'CSPA'!$A$1:$E$42</definedName>
    <definedName name="_xlnm.Print_Area" localSheetId="3">'EA-F (J1)'!$A$2:$AC$2</definedName>
    <definedName name="_xlnm.Print_Area" localSheetId="7">'EA-F (J2)'!$A$2:$AC$2</definedName>
    <definedName name="_xlnm.Print_Area" localSheetId="4">'EA-G (J1)'!$A$1:$AC$2</definedName>
    <definedName name="_xlnm.Print_Area" localSheetId="8">'EA-G (J2)'!$A$1:$AC$2</definedName>
    <definedName name="_xlnm.Print_Area" localSheetId="10">'ENGAG CLUBS'!$A$140:$K$157</definedName>
    <definedName name="_xlnm.Print_Area" localSheetId="21">'FSAC'!$A$1:$E$41</definedName>
    <definedName name="_xlnm.Print_Area" localSheetId="13">'Jury J1'!$A$1:$H$52</definedName>
    <definedName name="_xlnm.Print_Area" localSheetId="14">'Jury J2'!$A$1:$H$52</definedName>
    <definedName name="_xlnm.Print_Area" localSheetId="15">'Jury J3'!$A$1:$H$52</definedName>
    <definedName name="_xlnm.Print_Area" localSheetId="22">'LMSA'!$A$10:$E$116</definedName>
    <definedName name="_xlnm.Print_Area" localSheetId="23">'MCA'!$A$1:$E$95</definedName>
    <definedName name="_xlnm.Print_Area" localSheetId="24">'OPEM'!$A$1:$E$56</definedName>
    <definedName name="_xlnm.Print_Area" localSheetId="11">'Perf.'!$B$2:$AB$24</definedName>
    <definedName name="_xlnm.Print_Area" localSheetId="1">'PO-F (J1)'!$A$1:$AC$2</definedName>
    <definedName name="_xlnm.Print_Area" localSheetId="5">'PO-F (J2)'!$A$1:$AC$2</definedName>
    <definedName name="_xlnm.Print_Area" localSheetId="2">'PO-G (J1)'!$A$2:$AC$3</definedName>
    <definedName name="_xlnm.Print_Area" localSheetId="6">'PO-G (J2)'!$A$2:$AC$44</definedName>
    <definedName name="_xlnm.Print_Area" localSheetId="25">'SCB'!$A$1:$E$48</definedName>
    <definedName name="_xlnm.Print_Area" localSheetId="9">'stat participations'!$A$1:$AA$20</definedName>
    <definedName name="_xlnm.Print_Area" localSheetId="26">'UAM'!$A$1:$E$34</definedName>
    <definedName name="_xlnm.Print_Area" localSheetId="27">'UMSPC'!$A$1:$E$56</definedName>
    <definedName name="_xlnm.Print_Area" localSheetId="28">'USC'!$A$10:$E$97</definedName>
    <definedName name="_xlnm.Print_Area" localSheetId="29">'USM'!$A$1:$E$65</definedName>
  </definedNames>
  <calcPr fullCalcOnLoad="1"/>
</workbook>
</file>

<file path=xl/sharedStrings.xml><?xml version="1.0" encoding="utf-8"?>
<sst xmlns="http://schemas.openxmlformats.org/spreadsheetml/2006/main" count="9504" uniqueCount="2578">
  <si>
    <t>1000 m</t>
  </si>
  <si>
    <t>Pts</t>
  </si>
  <si>
    <t>50 m</t>
  </si>
  <si>
    <t>NOM</t>
  </si>
  <si>
    <t>PRENOM</t>
  </si>
  <si>
    <t>CLUB</t>
  </si>
  <si>
    <t>Cceau</t>
  </si>
  <si>
    <t>TB</t>
  </si>
  <si>
    <t>Pds</t>
  </si>
  <si>
    <t>TOT</t>
  </si>
  <si>
    <t>CL</t>
  </si>
  <si>
    <t>50 H</t>
  </si>
  <si>
    <t>vortex</t>
  </si>
  <si>
    <t>T1</t>
  </si>
  <si>
    <t>class</t>
  </si>
  <si>
    <t>T2</t>
  </si>
  <si>
    <t>T3</t>
  </si>
  <si>
    <t>clas</t>
  </si>
  <si>
    <t>PF</t>
  </si>
  <si>
    <t>TABLE DE COTATION</t>
  </si>
  <si>
    <t>Ecole d'ahlétisme /Poussins</t>
  </si>
  <si>
    <t>pts</t>
  </si>
  <si>
    <t>haies
50</t>
  </si>
  <si>
    <t>vit
50</t>
  </si>
  <si>
    <t>dist
1000</t>
  </si>
  <si>
    <t>haut</t>
  </si>
  <si>
    <t>long</t>
  </si>
  <si>
    <t>trip</t>
  </si>
  <si>
    <t>poids</t>
  </si>
  <si>
    <t>Haut,</t>
  </si>
  <si>
    <t>*</t>
  </si>
  <si>
    <t>Long,</t>
  </si>
  <si>
    <t>POUSSINS</t>
  </si>
  <si>
    <t>MASCULINS</t>
  </si>
  <si>
    <t>POUSSINES</t>
  </si>
  <si>
    <t>FEMININES</t>
  </si>
  <si>
    <t>ECOLE ATHLE</t>
  </si>
  <si>
    <t>total</t>
  </si>
  <si>
    <t>HAUTEUR</t>
  </si>
  <si>
    <t>LONGUEUR</t>
  </si>
  <si>
    <t>POIDS</t>
  </si>
  <si>
    <t>VORTEX</t>
  </si>
  <si>
    <t>EAF</t>
  </si>
  <si>
    <t>EAG</t>
  </si>
  <si>
    <t>POF</t>
  </si>
  <si>
    <t>POG</t>
  </si>
  <si>
    <t>classement</t>
  </si>
  <si>
    <t>marc</t>
  </si>
  <si>
    <t>LICENCES</t>
  </si>
  <si>
    <t>AIT KADDI</t>
  </si>
  <si>
    <t>Fouad</t>
  </si>
  <si>
    <t>ASPS</t>
  </si>
  <si>
    <t>AJORQUE</t>
  </si>
  <si>
    <t>Romain</t>
  </si>
  <si>
    <t>BALLATOUR</t>
  </si>
  <si>
    <t>Médéric</t>
  </si>
  <si>
    <t>BERGAMIN</t>
  </si>
  <si>
    <t>Thomas</t>
  </si>
  <si>
    <t>DANGLADES</t>
  </si>
  <si>
    <t>Samule</t>
  </si>
  <si>
    <t>DEFOSSEZ</t>
  </si>
  <si>
    <t>Jérome</t>
  </si>
  <si>
    <t>GENDREY</t>
  </si>
  <si>
    <t>Corentin</t>
  </si>
  <si>
    <t>GUEDJ</t>
  </si>
  <si>
    <t>Jérémie</t>
  </si>
  <si>
    <t>HARBI</t>
  </si>
  <si>
    <t>Ilies</t>
  </si>
  <si>
    <t>LE TOHIC</t>
  </si>
  <si>
    <t>Florian</t>
  </si>
  <si>
    <t>DEDIT</t>
  </si>
  <si>
    <t>Antoine</t>
  </si>
  <si>
    <t>MEPHARA</t>
  </si>
  <si>
    <t>Quentin</t>
  </si>
  <si>
    <t>RAGOT</t>
  </si>
  <si>
    <t>Robin</t>
  </si>
  <si>
    <t>RAUDIN</t>
  </si>
  <si>
    <t>Killian</t>
  </si>
  <si>
    <t>SEMINOR</t>
  </si>
  <si>
    <t>Jérémy</t>
  </si>
  <si>
    <t>BARON</t>
  </si>
  <si>
    <t>Maxime</t>
  </si>
  <si>
    <t>BERLAND</t>
  </si>
  <si>
    <t>William</t>
  </si>
  <si>
    <t>BOURBON</t>
  </si>
  <si>
    <t>Micael</t>
  </si>
  <si>
    <t>DIERCKS</t>
  </si>
  <si>
    <t>Milan</t>
  </si>
  <si>
    <t>DUTREEUW</t>
  </si>
  <si>
    <t>FONTAINE</t>
  </si>
  <si>
    <t>FRATANTONI</t>
  </si>
  <si>
    <t>FRIART</t>
  </si>
  <si>
    <t>GUILLEMOT</t>
  </si>
  <si>
    <t>Ronan</t>
  </si>
  <si>
    <t>JACQ</t>
  </si>
  <si>
    <t>Sébastien</t>
  </si>
  <si>
    <t>JOUBERT</t>
  </si>
  <si>
    <t>Charles</t>
  </si>
  <si>
    <t>LALLIER</t>
  </si>
  <si>
    <t>Marc</t>
  </si>
  <si>
    <t>LEDENT</t>
  </si>
  <si>
    <t>Thibaut</t>
  </si>
  <si>
    <t>LESPORT</t>
  </si>
  <si>
    <t>Yoan</t>
  </si>
  <si>
    <t>LUCCANTONI</t>
  </si>
  <si>
    <t>Camille</t>
  </si>
  <si>
    <t>MOGICA</t>
  </si>
  <si>
    <t>Vincent</t>
  </si>
  <si>
    <t>NGUERRET</t>
  </si>
  <si>
    <t>Benjamin</t>
  </si>
  <si>
    <t>QUERMELIN</t>
  </si>
  <si>
    <t>Alexandre</t>
  </si>
  <si>
    <t>ROBIC</t>
  </si>
  <si>
    <t>TANDA</t>
  </si>
  <si>
    <t>ZORZABALBERE</t>
  </si>
  <si>
    <t>BENAZZA</t>
  </si>
  <si>
    <t>Yassin</t>
  </si>
  <si>
    <t>AKNAN</t>
  </si>
  <si>
    <t>Sarah</t>
  </si>
  <si>
    <t>BADIANE</t>
  </si>
  <si>
    <t>Kalie</t>
  </si>
  <si>
    <t>BARTHEL</t>
  </si>
  <si>
    <t>Chloé</t>
  </si>
  <si>
    <t>BELOT</t>
  </si>
  <si>
    <t>Constance</t>
  </si>
  <si>
    <t>CHESNAIS</t>
  </si>
  <si>
    <t>Maeva</t>
  </si>
  <si>
    <t>CORVAISIER</t>
  </si>
  <si>
    <t>Rachel</t>
  </si>
  <si>
    <t>GACEM</t>
  </si>
  <si>
    <t>Yasmine</t>
  </si>
  <si>
    <t>GIL</t>
  </si>
  <si>
    <t>Coralie</t>
  </si>
  <si>
    <t>KITEBA</t>
  </si>
  <si>
    <t>Laurene</t>
  </si>
  <si>
    <t>LUGIERY</t>
  </si>
  <si>
    <t>Erikaelle</t>
  </si>
  <si>
    <t>MARQUET</t>
  </si>
  <si>
    <t>Marine</t>
  </si>
  <si>
    <t>MENDY</t>
  </si>
  <si>
    <t>Dessia</t>
  </si>
  <si>
    <t>MENSAH</t>
  </si>
  <si>
    <t>Julia-Hanna</t>
  </si>
  <si>
    <t>MICHAUD</t>
  </si>
  <si>
    <t>Maureen</t>
  </si>
  <si>
    <t>THIERRY</t>
  </si>
  <si>
    <t>Alizée</t>
  </si>
  <si>
    <t>VARGIOLU</t>
  </si>
  <si>
    <t>Emma</t>
  </si>
  <si>
    <t>SCBA</t>
  </si>
  <si>
    <t>NANDY</t>
  </si>
  <si>
    <t>USM</t>
  </si>
  <si>
    <t>MELUN</t>
  </si>
  <si>
    <t>AFA</t>
  </si>
  <si>
    <t>SAVIGNY LE TEMPLE</t>
  </si>
  <si>
    <t>AS 77</t>
  </si>
  <si>
    <t>SCB</t>
  </si>
  <si>
    <t>BRIE</t>
  </si>
  <si>
    <t>CACV</t>
  </si>
  <si>
    <t>COMBS</t>
  </si>
  <si>
    <t>BSGA</t>
  </si>
  <si>
    <t>USC</t>
  </si>
  <si>
    <t>CHAMPAGNE</t>
  </si>
  <si>
    <t>ASRD</t>
  </si>
  <si>
    <t>LA ROCHETTE - DAMMARIE</t>
  </si>
  <si>
    <t>CORD</t>
  </si>
  <si>
    <t>ASFT</t>
  </si>
  <si>
    <t>FONTENAY TRESIGNY</t>
  </si>
  <si>
    <t>CSMX</t>
  </si>
  <si>
    <t>MCA</t>
  </si>
  <si>
    <t>MOISSY CRAMAYEL</t>
  </si>
  <si>
    <t>CSMT</t>
  </si>
  <si>
    <t>MONTEREAU</t>
  </si>
  <si>
    <t>UAM</t>
  </si>
  <si>
    <t>USNSPA</t>
  </si>
  <si>
    <t>UMSPC</t>
  </si>
  <si>
    <t>PONTAULT COMBAULT</t>
  </si>
  <si>
    <t>CSPA</t>
  </si>
  <si>
    <t>PROVINS</t>
  </si>
  <si>
    <t>AVON - FONTAINEBLEAU</t>
  </si>
  <si>
    <t>ENA 77</t>
  </si>
  <si>
    <t>J.Pierre COURBET</t>
  </si>
  <si>
    <t>DERCOURT</t>
  </si>
  <si>
    <t>ORDOVAS</t>
  </si>
  <si>
    <t>Bernard BRIGNAT</t>
  </si>
  <si>
    <t>L.GAUTIER</t>
  </si>
  <si>
    <t>Ch; FOURNIER</t>
  </si>
  <si>
    <t>Patrick SABLE</t>
  </si>
  <si>
    <t>Régis VASSEUR</t>
  </si>
  <si>
    <t>J.François CRETTE</t>
  </si>
  <si>
    <t>N.LOURO</t>
  </si>
  <si>
    <t>Philippe BLANCHARD</t>
  </si>
  <si>
    <t>B.BOUYON</t>
  </si>
  <si>
    <t>Eric POUSSINEAU</t>
  </si>
  <si>
    <t>André GOURDON</t>
  </si>
  <si>
    <t>J1</t>
  </si>
  <si>
    <t>J2</t>
  </si>
  <si>
    <t>J3</t>
  </si>
  <si>
    <t>PG</t>
  </si>
  <si>
    <t>AMBERT</t>
  </si>
  <si>
    <t>Lucas</t>
  </si>
  <si>
    <t>BOUMEDDANE</t>
  </si>
  <si>
    <t>Jawed</t>
  </si>
  <si>
    <t>BRINGUIER</t>
  </si>
  <si>
    <t>Kévin</t>
  </si>
  <si>
    <t>DOMINIC</t>
  </si>
  <si>
    <t>Julian</t>
  </si>
  <si>
    <t>EPONVILLE</t>
  </si>
  <si>
    <t>Jeffrey</t>
  </si>
  <si>
    <t>FERMIER</t>
  </si>
  <si>
    <t>GOMA</t>
  </si>
  <si>
    <t>Mximilien</t>
  </si>
  <si>
    <t>Brice</t>
  </si>
  <si>
    <t>LEMAIRE</t>
  </si>
  <si>
    <t>Enzo</t>
  </si>
  <si>
    <t>Nicolas</t>
  </si>
  <si>
    <t>Valentin</t>
  </si>
  <si>
    <t>PAZZE</t>
  </si>
  <si>
    <t>Melvin</t>
  </si>
  <si>
    <t>RAEL LEROY</t>
  </si>
  <si>
    <t>Anton</t>
  </si>
  <si>
    <t>RIVA</t>
  </si>
  <si>
    <t>Damien</t>
  </si>
  <si>
    <t>SALAM</t>
  </si>
  <si>
    <t>Théo</t>
  </si>
  <si>
    <t>SIRET</t>
  </si>
  <si>
    <t>Ludovic</t>
  </si>
  <si>
    <t>TAHET</t>
  </si>
  <si>
    <t>Yoann</t>
  </si>
  <si>
    <t>VENET</t>
  </si>
  <si>
    <t>Guillaume</t>
  </si>
  <si>
    <t>LELONG</t>
  </si>
  <si>
    <t>TALBI</t>
  </si>
  <si>
    <t>BANGOU</t>
  </si>
  <si>
    <t>Bélinda</t>
  </si>
  <si>
    <t>BESSE</t>
  </si>
  <si>
    <t>Cyrielle</t>
  </si>
  <si>
    <t>CHASSIN</t>
  </si>
  <si>
    <t>Alicia</t>
  </si>
  <si>
    <t>CILIRIE</t>
  </si>
  <si>
    <t>Elisabeth</t>
  </si>
  <si>
    <t>DIVIN</t>
  </si>
  <si>
    <t>Synthia</t>
  </si>
  <si>
    <t>DURDAN</t>
  </si>
  <si>
    <t>Charlotte</t>
  </si>
  <si>
    <t>FLAGEOLLET</t>
  </si>
  <si>
    <t>Lucile</t>
  </si>
  <si>
    <t>Mélina</t>
  </si>
  <si>
    <t>JACOB</t>
  </si>
  <si>
    <t>Manon</t>
  </si>
  <si>
    <t>KANE</t>
  </si>
  <si>
    <t>Héloise</t>
  </si>
  <si>
    <t>KONZATELPONY</t>
  </si>
  <si>
    <t>Alexia</t>
  </si>
  <si>
    <t>LABEAU</t>
  </si>
  <si>
    <t>Laury-Anne</t>
  </si>
  <si>
    <t>Laetitia</t>
  </si>
  <si>
    <t>MARTIAL</t>
  </si>
  <si>
    <t>MATHE</t>
  </si>
  <si>
    <t>Cécile</t>
  </si>
  <si>
    <t>MBALA</t>
  </si>
  <si>
    <t>Naomie</t>
  </si>
  <si>
    <t>Morgane</t>
  </si>
  <si>
    <t>NAOUAR</t>
  </si>
  <si>
    <t>Ines</t>
  </si>
  <si>
    <t>SANTIAGO</t>
  </si>
  <si>
    <t>Margaux</t>
  </si>
  <si>
    <t>TANNEUX</t>
  </si>
  <si>
    <t>Audrey</t>
  </si>
  <si>
    <t>VERGNE</t>
  </si>
  <si>
    <t>Cassandra</t>
  </si>
  <si>
    <t>AJAVON</t>
  </si>
  <si>
    <t>Laura</t>
  </si>
  <si>
    <t>MARGAUX</t>
  </si>
  <si>
    <t>BOURG</t>
  </si>
  <si>
    <t>Justine</t>
  </si>
  <si>
    <t>MALOUZEBI</t>
  </si>
  <si>
    <t>MICHEA</t>
  </si>
  <si>
    <t>Maëlle</t>
  </si>
  <si>
    <t>MOKOKO</t>
  </si>
  <si>
    <t>Aurélia</t>
  </si>
  <si>
    <t>MOREAU</t>
  </si>
  <si>
    <t>Marie</t>
  </si>
  <si>
    <t>ROBERT</t>
  </si>
  <si>
    <t>Aslhey</t>
  </si>
  <si>
    <t>VERRIER</t>
  </si>
  <si>
    <t>Marion</t>
  </si>
  <si>
    <t>VERT</t>
  </si>
  <si>
    <t>Aurélie</t>
  </si>
  <si>
    <t>WATTIAUX</t>
  </si>
  <si>
    <t>Salomé</t>
  </si>
  <si>
    <t>ARNOULT</t>
  </si>
  <si>
    <t>ABBOU</t>
  </si>
  <si>
    <t>Typhaine</t>
  </si>
  <si>
    <t>BEKKAR</t>
  </si>
  <si>
    <t>Nina</t>
  </si>
  <si>
    <t>BIGONI</t>
  </si>
  <si>
    <t>Mélanie</t>
  </si>
  <si>
    <t>GAUDICHAUD</t>
  </si>
  <si>
    <t>Charline</t>
  </si>
  <si>
    <t>LAMBERT</t>
  </si>
  <si>
    <t>Mélissa</t>
  </si>
  <si>
    <t>PELLERIN</t>
  </si>
  <si>
    <t>Léa</t>
  </si>
  <si>
    <t>SERENUS</t>
  </si>
  <si>
    <t>Céline</t>
  </si>
  <si>
    <t>VALLOT</t>
  </si>
  <si>
    <t>Elsa</t>
  </si>
  <si>
    <t>Sofiane</t>
  </si>
  <si>
    <t>CLAUDE</t>
  </si>
  <si>
    <t xml:space="preserve">Clément </t>
  </si>
  <si>
    <t>Yann</t>
  </si>
  <si>
    <t>Mathieu</t>
  </si>
  <si>
    <t>GAUVIN</t>
  </si>
  <si>
    <t>Alexis</t>
  </si>
  <si>
    <t>GOMES</t>
  </si>
  <si>
    <t>GUILLOTEAU</t>
  </si>
  <si>
    <t>ITELA</t>
  </si>
  <si>
    <t>Alliance</t>
  </si>
  <si>
    <t>LANGE</t>
  </si>
  <si>
    <t>LARROCHE</t>
  </si>
  <si>
    <t>LAURENT</t>
  </si>
  <si>
    <t>Thibaud</t>
  </si>
  <si>
    <t>LEBASQUE</t>
  </si>
  <si>
    <t>PETRELLE</t>
  </si>
  <si>
    <t>Jérme</t>
  </si>
  <si>
    <t>RAVALLAIS</t>
  </si>
  <si>
    <t>ROLLAND</t>
  </si>
  <si>
    <t>ROSSIGNOL</t>
  </si>
  <si>
    <t>Timothé</t>
  </si>
  <si>
    <t>Sami</t>
  </si>
  <si>
    <t>SEVERINO</t>
  </si>
  <si>
    <t>Hugo</t>
  </si>
  <si>
    <t>Pierre</t>
  </si>
  <si>
    <t>TOURDES</t>
  </si>
  <si>
    <t>Loic</t>
  </si>
  <si>
    <t>ALINDRE</t>
  </si>
  <si>
    <t>BAUDET</t>
  </si>
  <si>
    <t>Léo</t>
  </si>
  <si>
    <t>CHAPUT</t>
  </si>
  <si>
    <t>NOME</t>
  </si>
  <si>
    <t>Jordan</t>
  </si>
  <si>
    <t>NICKEES</t>
  </si>
  <si>
    <t>BITROU</t>
  </si>
  <si>
    <t>Cassandre</t>
  </si>
  <si>
    <t>LORIN</t>
  </si>
  <si>
    <t>Julia</t>
  </si>
  <si>
    <t>MILLERET</t>
  </si>
  <si>
    <t>NADAM</t>
  </si>
  <si>
    <t>Paul</t>
  </si>
  <si>
    <t>ROUSSEAU</t>
  </si>
  <si>
    <t>Bastien</t>
  </si>
  <si>
    <t>PAILLER</t>
  </si>
  <si>
    <t>Clotilde</t>
  </si>
  <si>
    <t>POSENTO</t>
  </si>
  <si>
    <t>kassandra</t>
  </si>
  <si>
    <t>CALUSAT</t>
  </si>
  <si>
    <t>Christina</t>
  </si>
  <si>
    <t>FARET</t>
  </si>
  <si>
    <t>Pauline</t>
  </si>
  <si>
    <t>JEANTY</t>
  </si>
  <si>
    <t>Lydie</t>
  </si>
  <si>
    <t>ANTON</t>
  </si>
  <si>
    <t>Anais</t>
  </si>
  <si>
    <t>ANOUGOT</t>
  </si>
  <si>
    <t>Leila</t>
  </si>
  <si>
    <t>LEVEQUE</t>
  </si>
  <si>
    <t>Gwenaele</t>
  </si>
  <si>
    <t>SEGUIN</t>
  </si>
  <si>
    <t>Julie</t>
  </si>
  <si>
    <t>BENAYOUN</t>
  </si>
  <si>
    <t>CHAUVANET</t>
  </si>
  <si>
    <t>Alexandra</t>
  </si>
  <si>
    <t>DONDELINGER</t>
  </si>
  <si>
    <t>Steffy</t>
  </si>
  <si>
    <t>DUHAMEL</t>
  </si>
  <si>
    <t>Wendy</t>
  </si>
  <si>
    <t>HAJ-YAHIA</t>
  </si>
  <si>
    <t>Cristina</t>
  </si>
  <si>
    <t>KOCABIYIK</t>
  </si>
  <si>
    <t>Sibel</t>
  </si>
  <si>
    <t>SAINT ELOY</t>
  </si>
  <si>
    <t>Dwayne</t>
  </si>
  <si>
    <t>SOURTY</t>
  </si>
  <si>
    <t>Gael</t>
  </si>
  <si>
    <t>CHANU</t>
  </si>
  <si>
    <t>TOURNAIRE</t>
  </si>
  <si>
    <t>PAROT</t>
  </si>
  <si>
    <t>JOURDAN</t>
  </si>
  <si>
    <t>BRUKARZ</t>
  </si>
  <si>
    <t>hugo</t>
  </si>
  <si>
    <t>CELLIER</t>
  </si>
  <si>
    <t>NAMINZO</t>
  </si>
  <si>
    <t>CANDELA</t>
  </si>
  <si>
    <t>DUQUESNE</t>
  </si>
  <si>
    <t>LE ROUZIC</t>
  </si>
  <si>
    <t>MENTOR</t>
  </si>
  <si>
    <t>Anderson</t>
  </si>
  <si>
    <t>Mikhael</t>
  </si>
  <si>
    <t>CHAVRIMOUTOU</t>
  </si>
  <si>
    <t>Steven</t>
  </si>
  <si>
    <t>REYNO</t>
  </si>
  <si>
    <t>SZABO</t>
  </si>
  <si>
    <t>FILLASTRE</t>
  </si>
  <si>
    <t>MULSEN</t>
  </si>
  <si>
    <t>Jude</t>
  </si>
  <si>
    <t>DE TREMEUGE</t>
  </si>
  <si>
    <t>Sylvain</t>
  </si>
  <si>
    <t>GUILLAUME</t>
  </si>
  <si>
    <t>Sacha</t>
  </si>
  <si>
    <t>BRISVILLE</t>
  </si>
  <si>
    <t>Thibault</t>
  </si>
  <si>
    <t>MALLIAPIN</t>
  </si>
  <si>
    <t>Dylan</t>
  </si>
  <si>
    <t>DUPRE</t>
  </si>
  <si>
    <t>BA</t>
  </si>
  <si>
    <t>Hamadi</t>
  </si>
  <si>
    <t>LOPES</t>
  </si>
  <si>
    <t>PIED</t>
  </si>
  <si>
    <t>Kevin</t>
  </si>
  <si>
    <t>PIERRE</t>
  </si>
  <si>
    <t>Pascal</t>
  </si>
  <si>
    <t>FERDINAND</t>
  </si>
  <si>
    <t>Eva</t>
  </si>
  <si>
    <t>Clara</t>
  </si>
  <si>
    <t>Doriane</t>
  </si>
  <si>
    <t>ROSA</t>
  </si>
  <si>
    <t>Adeline</t>
  </si>
  <si>
    <t>ENGWALA</t>
  </si>
  <si>
    <t>Jennifer</t>
  </si>
  <si>
    <t>Tamara</t>
  </si>
  <si>
    <t>Cecile</t>
  </si>
  <si>
    <t>DRAHON</t>
  </si>
  <si>
    <t>Louise</t>
  </si>
  <si>
    <t>VUILLOT</t>
  </si>
  <si>
    <t>PETIT</t>
  </si>
  <si>
    <t>GILSON</t>
  </si>
  <si>
    <t>Gwenaelle</t>
  </si>
  <si>
    <t>JAMET</t>
  </si>
  <si>
    <t>Anne</t>
  </si>
  <si>
    <t>MARGHADI</t>
  </si>
  <si>
    <t>Phlylou</t>
  </si>
  <si>
    <t>LOUIS</t>
  </si>
  <si>
    <t>Cynthia</t>
  </si>
  <si>
    <t>MILAN</t>
  </si>
  <si>
    <t>Laurence</t>
  </si>
  <si>
    <t>DELAUNE</t>
  </si>
  <si>
    <t>Thomy</t>
  </si>
  <si>
    <t>DERVILEZ</t>
  </si>
  <si>
    <t>Colin</t>
  </si>
  <si>
    <t>POINSU</t>
  </si>
  <si>
    <t>ANDRE</t>
  </si>
  <si>
    <t>BISMARA</t>
  </si>
  <si>
    <t>Ugo</t>
  </si>
  <si>
    <t>DESMARCHELIER</t>
  </si>
  <si>
    <t>Earthur</t>
  </si>
  <si>
    <t>JOFFARD</t>
  </si>
  <si>
    <t>PACCOU</t>
  </si>
  <si>
    <t>Clément</t>
  </si>
  <si>
    <t>TISON</t>
  </si>
  <si>
    <t>Rémi</t>
  </si>
  <si>
    <t>LELIEVRE</t>
  </si>
  <si>
    <t>NIEGER</t>
  </si>
  <si>
    <t>MORAND</t>
  </si>
  <si>
    <t>VATONNE</t>
  </si>
  <si>
    <t>HADIBI</t>
  </si>
  <si>
    <t>Haroun</t>
  </si>
  <si>
    <t>BOURJA</t>
  </si>
  <si>
    <t>DESCHAMPS</t>
  </si>
  <si>
    <t>HENRY</t>
  </si>
  <si>
    <t>MANDEL</t>
  </si>
  <si>
    <t>MEUNIER</t>
  </si>
  <si>
    <t>POISSON</t>
  </si>
  <si>
    <t>VERGES</t>
  </si>
  <si>
    <t>Candice</t>
  </si>
  <si>
    <t>M.Camille</t>
  </si>
  <si>
    <t>Florine</t>
  </si>
  <si>
    <t>Lorelei</t>
  </si>
  <si>
    <t>Stecy</t>
  </si>
  <si>
    <t>ALLAIS</t>
  </si>
  <si>
    <t>BESNARD</t>
  </si>
  <si>
    <t>PELLETIER</t>
  </si>
  <si>
    <t>REIMER</t>
  </si>
  <si>
    <t>Olivier</t>
  </si>
  <si>
    <t>Edouard</t>
  </si>
  <si>
    <t>Virgile</t>
  </si>
  <si>
    <t>BRUNET</t>
  </si>
  <si>
    <t>GUILLERMIN</t>
  </si>
  <si>
    <t>SIMOES</t>
  </si>
  <si>
    <t>Coraline</t>
  </si>
  <si>
    <t>Delphine</t>
  </si>
  <si>
    <t>Estelle</t>
  </si>
  <si>
    <t>ESCUDERO</t>
  </si>
  <si>
    <t>TOUSSIANT</t>
  </si>
  <si>
    <t>Vivien</t>
  </si>
  <si>
    <t>Medhy</t>
  </si>
  <si>
    <t>ALIOUI</t>
  </si>
  <si>
    <t>AOUICHAT</t>
  </si>
  <si>
    <t>FERAHTIA</t>
  </si>
  <si>
    <t>EL BADAOUI</t>
  </si>
  <si>
    <t>TANGARA</t>
  </si>
  <si>
    <t>GILBERT</t>
  </si>
  <si>
    <t>PFEIFFER</t>
  </si>
  <si>
    <t>DJILLALI</t>
  </si>
  <si>
    <t>ZYGARSKI</t>
  </si>
  <si>
    <t>DI RIENZO</t>
  </si>
  <si>
    <t>St2phanie</t>
  </si>
  <si>
    <t>Axelle</t>
  </si>
  <si>
    <t>Yasmina</t>
  </si>
  <si>
    <t>Sophie</t>
  </si>
  <si>
    <t>Acyr-Jenny</t>
  </si>
  <si>
    <t>Achitain</t>
  </si>
  <si>
    <t>Soukana</t>
  </si>
  <si>
    <t>Malika</t>
  </si>
  <si>
    <t>Linda</t>
  </si>
  <si>
    <t>Ikram</t>
  </si>
  <si>
    <t>BIPOLO</t>
  </si>
  <si>
    <t>FERREIRA</t>
  </si>
  <si>
    <t>CERVEIRA</t>
  </si>
  <si>
    <t>CATOIR</t>
  </si>
  <si>
    <t>ROMERO</t>
  </si>
  <si>
    <t>BOUKER</t>
  </si>
  <si>
    <t>Fredj</t>
  </si>
  <si>
    <t>Jon-Ander</t>
  </si>
  <si>
    <t>Michael</t>
  </si>
  <si>
    <t>David</t>
  </si>
  <si>
    <t>Xavier</t>
  </si>
  <si>
    <t>Tommy</t>
  </si>
  <si>
    <t>BENHAKAK</t>
  </si>
  <si>
    <t>MENDES</t>
  </si>
  <si>
    <t>GLIL</t>
  </si>
  <si>
    <t>RIAL</t>
  </si>
  <si>
    <t>Mohamed</t>
  </si>
  <si>
    <t>Samir</t>
  </si>
  <si>
    <t>Mouad</t>
  </si>
  <si>
    <t>Nonie</t>
  </si>
  <si>
    <t>Abdelgafour</t>
  </si>
  <si>
    <t>Christopher</t>
  </si>
  <si>
    <t>LEBLANC</t>
  </si>
  <si>
    <t>BOUTALJANTE</t>
  </si>
  <si>
    <t>DOUMBIA</t>
  </si>
  <si>
    <t>KIANTWADI</t>
  </si>
  <si>
    <t>CHOMET</t>
  </si>
  <si>
    <t>SLIMANI</t>
  </si>
  <si>
    <t>Nargesse</t>
  </si>
  <si>
    <t>Perrine</t>
  </si>
  <si>
    <t>Hakima</t>
  </si>
  <si>
    <t>Nahla</t>
  </si>
  <si>
    <t>Nelly</t>
  </si>
  <si>
    <t>Yayi</t>
  </si>
  <si>
    <t>Nora</t>
  </si>
  <si>
    <t>Rejane</t>
  </si>
  <si>
    <t>VILLON</t>
  </si>
  <si>
    <t>DELCAMBRE</t>
  </si>
  <si>
    <t>Loris</t>
  </si>
  <si>
    <t>Esteban</t>
  </si>
  <si>
    <t>GANGLOFF</t>
  </si>
  <si>
    <t>DAUVERGNE</t>
  </si>
  <si>
    <t>Titouan</t>
  </si>
  <si>
    <t>LEGRAND</t>
  </si>
  <si>
    <t>CLAESSENS</t>
  </si>
  <si>
    <t>Arthur</t>
  </si>
  <si>
    <t>Victor</t>
  </si>
  <si>
    <t>MEYER</t>
  </si>
  <si>
    <t>VAN DER LEE</t>
  </si>
  <si>
    <t>SAUVAGEOT</t>
  </si>
  <si>
    <t>VARLET</t>
  </si>
  <si>
    <t>DUCHENE</t>
  </si>
  <si>
    <t>BEDE</t>
  </si>
  <si>
    <t>BESSON</t>
  </si>
  <si>
    <t>CALVEZ</t>
  </si>
  <si>
    <t>FIRMIN</t>
  </si>
  <si>
    <t>MANN</t>
  </si>
  <si>
    <t>Samuel</t>
  </si>
  <si>
    <t>NOVELLI</t>
  </si>
  <si>
    <t>VALENTIN</t>
  </si>
  <si>
    <t>Robert</t>
  </si>
  <si>
    <t>DIOT</t>
  </si>
  <si>
    <t>Lucie</t>
  </si>
  <si>
    <t>KERGROAS</t>
  </si>
  <si>
    <t>KNOUNI</t>
  </si>
  <si>
    <t>Yolene</t>
  </si>
  <si>
    <t>THORELL</t>
  </si>
  <si>
    <t>Portia</t>
  </si>
  <si>
    <t>DONATH</t>
  </si>
  <si>
    <t>Kelly</t>
  </si>
  <si>
    <t>Cloe</t>
  </si>
  <si>
    <t>Martine</t>
  </si>
  <si>
    <t>CAYRE</t>
  </si>
  <si>
    <t>Thimothé</t>
  </si>
  <si>
    <t>LEVIAUX</t>
  </si>
  <si>
    <t>INNOCENT</t>
  </si>
  <si>
    <t>BEAUJARD</t>
  </si>
  <si>
    <t>BOMBE</t>
  </si>
  <si>
    <t>JEAN BAPTISTE</t>
  </si>
  <si>
    <t>Melissa</t>
  </si>
  <si>
    <t>Clémence</t>
  </si>
  <si>
    <t>MATHEY</t>
  </si>
  <si>
    <t>VAIANA</t>
  </si>
  <si>
    <t>NEDJI</t>
  </si>
  <si>
    <t>Victoria</t>
  </si>
  <si>
    <t>LEGENDRE</t>
  </si>
  <si>
    <t>PLASTRE</t>
  </si>
  <si>
    <t>VANWALLEGHEM</t>
  </si>
  <si>
    <t>DEMONCHY</t>
  </si>
  <si>
    <t>Christophe</t>
  </si>
  <si>
    <t>Fabien</t>
  </si>
  <si>
    <t>PORROT</t>
  </si>
  <si>
    <t>DURAIN</t>
  </si>
  <si>
    <t>DA COSTA</t>
  </si>
  <si>
    <t>MOTAM</t>
  </si>
  <si>
    <t>DELCOURT</t>
  </si>
  <si>
    <t>JOSEPH</t>
  </si>
  <si>
    <t>GUYOU</t>
  </si>
  <si>
    <t>NOEL</t>
  </si>
  <si>
    <t>CIESIOLKA</t>
  </si>
  <si>
    <t>ANDRIEU</t>
  </si>
  <si>
    <t>FAURE</t>
  </si>
  <si>
    <t>Wally</t>
  </si>
  <si>
    <t>Imad</t>
  </si>
  <si>
    <t>damien</t>
  </si>
  <si>
    <t>Joseph</t>
  </si>
  <si>
    <t>Cyril</t>
  </si>
  <si>
    <t>Walid</t>
  </si>
  <si>
    <t>Bruno</t>
  </si>
  <si>
    <t>Eymeric</t>
  </si>
  <si>
    <t>Florent</t>
  </si>
  <si>
    <t>BOURGEOIS</t>
  </si>
  <si>
    <t>COBESSI</t>
  </si>
  <si>
    <t>HUERRE</t>
  </si>
  <si>
    <t>MININE</t>
  </si>
  <si>
    <t>CARRET</t>
  </si>
  <si>
    <t>MARTON</t>
  </si>
  <si>
    <t>SOLTYS</t>
  </si>
  <si>
    <t>Ruddy</t>
  </si>
  <si>
    <t>Roman</t>
  </si>
  <si>
    <t>Aurélien</t>
  </si>
  <si>
    <t>Félix</t>
  </si>
  <si>
    <t>VANDARD</t>
  </si>
  <si>
    <t>LUCE</t>
  </si>
  <si>
    <t>Lorry</t>
  </si>
  <si>
    <t>Sevan</t>
  </si>
  <si>
    <t>LOEILLOT</t>
  </si>
  <si>
    <t>SOREL</t>
  </si>
  <si>
    <t>TRAVERS</t>
  </si>
  <si>
    <t>LOZANO</t>
  </si>
  <si>
    <t>Romane</t>
  </si>
  <si>
    <t>BERTHELIER</t>
  </si>
  <si>
    <t>JANICE</t>
  </si>
  <si>
    <t>LAILLET</t>
  </si>
  <si>
    <t>ZISCHEK</t>
  </si>
  <si>
    <t>ROQUETTY</t>
  </si>
  <si>
    <t>DUMAS</t>
  </si>
  <si>
    <t>LEROY</t>
  </si>
  <si>
    <t>LACAZE</t>
  </si>
  <si>
    <t>BILLIERES</t>
  </si>
  <si>
    <t>COLOMBET</t>
  </si>
  <si>
    <t>CORTOT</t>
  </si>
  <si>
    <t>DAUMAIN</t>
  </si>
  <si>
    <t>MERMET</t>
  </si>
  <si>
    <t>HERVIEU</t>
  </si>
  <si>
    <t>GUGLIERI</t>
  </si>
  <si>
    <t>GEFFAY</t>
  </si>
  <si>
    <t>MARSAL</t>
  </si>
  <si>
    <t>SAUTIER</t>
  </si>
  <si>
    <t>ZORZI</t>
  </si>
  <si>
    <t>Baptiste</t>
  </si>
  <si>
    <t>Raphael</t>
  </si>
  <si>
    <t>Julien</t>
  </si>
  <si>
    <t>STAURI</t>
  </si>
  <si>
    <t>Yohann</t>
  </si>
  <si>
    <t>Vindent</t>
  </si>
  <si>
    <t>DRABER</t>
  </si>
  <si>
    <t>fLORIAN</t>
  </si>
  <si>
    <t>Tom</t>
  </si>
  <si>
    <t>JALLEY</t>
  </si>
  <si>
    <t>FAYOLLE</t>
  </si>
  <si>
    <t>SALVI</t>
  </si>
  <si>
    <t>SALLES</t>
  </si>
  <si>
    <t>PICOCHE</t>
  </si>
  <si>
    <t>SERVIES</t>
  </si>
  <si>
    <t>Carla</t>
  </si>
  <si>
    <t>Jade</t>
  </si>
  <si>
    <t>Maya-Karina</t>
  </si>
  <si>
    <t>DAUBIGNEY</t>
  </si>
  <si>
    <t>GROSLEVIN</t>
  </si>
  <si>
    <t>PUECH</t>
  </si>
  <si>
    <t>DEBOULE</t>
  </si>
  <si>
    <t>TIQUET</t>
  </si>
  <si>
    <t>MARUT</t>
  </si>
  <si>
    <t>ANTUNES</t>
  </si>
  <si>
    <t>GAUTHIER</t>
  </si>
  <si>
    <t>Arnaud</t>
  </si>
  <si>
    <t>Axel</t>
  </si>
  <si>
    <t>Benoit</t>
  </si>
  <si>
    <t>MATOS</t>
  </si>
  <si>
    <t>Julie-Ann</t>
  </si>
  <si>
    <t>Joanne</t>
  </si>
  <si>
    <t>LACAILLE</t>
  </si>
  <si>
    <t>HUDE</t>
  </si>
  <si>
    <t>PORCHET</t>
  </si>
  <si>
    <t>Virginie</t>
  </si>
  <si>
    <t>LEGOFF</t>
  </si>
  <si>
    <t>VICART</t>
  </si>
  <si>
    <t>LAROUSSI</t>
  </si>
  <si>
    <t>Zoheir</t>
  </si>
  <si>
    <t>Luc-Aël</t>
  </si>
  <si>
    <t>CIRVALLERO</t>
  </si>
  <si>
    <t>Johanna</t>
  </si>
  <si>
    <t>CIVALERRO</t>
  </si>
  <si>
    <t>AMIOT</t>
  </si>
  <si>
    <t>FOTI</t>
  </si>
  <si>
    <t>LELEU</t>
  </si>
  <si>
    <t>Ancelin</t>
  </si>
  <si>
    <t>Anthony</t>
  </si>
  <si>
    <t>ALLAIN</t>
  </si>
  <si>
    <t>BERGERE</t>
  </si>
  <si>
    <t>BOURIN</t>
  </si>
  <si>
    <t>LE YONDRE</t>
  </si>
  <si>
    <t>PEPIN</t>
  </si>
  <si>
    <t>VEGNY</t>
  </si>
  <si>
    <t>GUILBERT</t>
  </si>
  <si>
    <t>Hugues</t>
  </si>
  <si>
    <t>Tony</t>
  </si>
  <si>
    <t>FOURNIER</t>
  </si>
  <si>
    <t>HAUDIQUER</t>
  </si>
  <si>
    <t>HELBERT</t>
  </si>
  <si>
    <t>LE ROY</t>
  </si>
  <si>
    <t>OUVRARD</t>
  </si>
  <si>
    <t>PANGAN</t>
  </si>
  <si>
    <t>SIMON</t>
  </si>
  <si>
    <t>TOURET</t>
  </si>
  <si>
    <t>Soralie</t>
  </si>
  <si>
    <t>Stacy</t>
  </si>
  <si>
    <t>Maelle</t>
  </si>
  <si>
    <t>Maelys</t>
  </si>
  <si>
    <t>Tatiana</t>
  </si>
  <si>
    <t>Tiffanie</t>
  </si>
  <si>
    <t>Bettina</t>
  </si>
  <si>
    <t>GOATER</t>
  </si>
  <si>
    <t>LE BOZEC</t>
  </si>
  <si>
    <t>VANGOUT</t>
  </si>
  <si>
    <t>Leavin</t>
  </si>
  <si>
    <t>Killina</t>
  </si>
  <si>
    <t>BRAHIM</t>
  </si>
  <si>
    <t>MEHADJI</t>
  </si>
  <si>
    <t>RIBBRECHT</t>
  </si>
  <si>
    <t>VERDA</t>
  </si>
  <si>
    <t>Soléne</t>
  </si>
  <si>
    <t>sania</t>
  </si>
  <si>
    <t>LAGARDE</t>
  </si>
  <si>
    <t>Margot</t>
  </si>
  <si>
    <t>FSACN</t>
  </si>
  <si>
    <t>MOTTIER</t>
  </si>
  <si>
    <t>PAINVIN</t>
  </si>
  <si>
    <t>PHILIPPOT</t>
  </si>
  <si>
    <t>SPILOTROS</t>
  </si>
  <si>
    <t>CHESNEL</t>
  </si>
  <si>
    <t>NORMAND</t>
  </si>
  <si>
    <t>URIE</t>
  </si>
  <si>
    <t>GUENARD-SALLY</t>
  </si>
  <si>
    <t>Fanny</t>
  </si>
  <si>
    <t>Priscillia</t>
  </si>
  <si>
    <t>Alison</t>
  </si>
  <si>
    <t>Lorène</t>
  </si>
  <si>
    <t>COCONNIER</t>
  </si>
  <si>
    <t>GUILLON</t>
  </si>
  <si>
    <t>HUBY</t>
  </si>
  <si>
    <t>JAYLES</t>
  </si>
  <si>
    <t>JEAN</t>
  </si>
  <si>
    <t>LAMOTTE</t>
  </si>
  <si>
    <t>LANDY</t>
  </si>
  <si>
    <t>LE BIVIC</t>
  </si>
  <si>
    <t>LONGEAUD</t>
  </si>
  <si>
    <t>PICOU</t>
  </si>
  <si>
    <t>ADDAM</t>
  </si>
  <si>
    <t>CONTINANT</t>
  </si>
  <si>
    <t>PALLOT</t>
  </si>
  <si>
    <t>LECLERC</t>
  </si>
  <si>
    <t>ATAB</t>
  </si>
  <si>
    <t>Aldwin</t>
  </si>
  <si>
    <t>Lathieu</t>
  </si>
  <si>
    <t>Kay</t>
  </si>
  <si>
    <t>Oussama</t>
  </si>
  <si>
    <t>Timothee</t>
  </si>
  <si>
    <t>Matteo</t>
  </si>
  <si>
    <t>MANEVY</t>
  </si>
  <si>
    <t>OUAZENE</t>
  </si>
  <si>
    <t>QUERBES</t>
  </si>
  <si>
    <t>RICHE</t>
  </si>
  <si>
    <t>SAMAKE</t>
  </si>
  <si>
    <t>THEPAUT</t>
  </si>
  <si>
    <t>CAMAN</t>
  </si>
  <si>
    <t>Coumba</t>
  </si>
  <si>
    <t>Sounia</t>
  </si>
  <si>
    <t>AKNOUCHE</t>
  </si>
  <si>
    <t>BORG</t>
  </si>
  <si>
    <t>BROUSSARD</t>
  </si>
  <si>
    <t>DELPORTE</t>
  </si>
  <si>
    <t>FAUVEL</t>
  </si>
  <si>
    <t>FAVERO</t>
  </si>
  <si>
    <t>HARLAUX</t>
  </si>
  <si>
    <t>MEUNIER CARUS</t>
  </si>
  <si>
    <t>NZAMBA</t>
  </si>
  <si>
    <t>ROSELLO</t>
  </si>
  <si>
    <t>SALLE PIERRET</t>
  </si>
  <si>
    <t>MENAVY</t>
  </si>
  <si>
    <t>SERANO</t>
  </si>
  <si>
    <t>julien</t>
  </si>
  <si>
    <t>Aymeric</t>
  </si>
  <si>
    <t>Mathias</t>
  </si>
  <si>
    <t>Jourdan</t>
  </si>
  <si>
    <t>Louis</t>
  </si>
  <si>
    <t>Mael</t>
  </si>
  <si>
    <t>Bryan</t>
  </si>
  <si>
    <t>Davy</t>
  </si>
  <si>
    <t>Brandon</t>
  </si>
  <si>
    <t>Almexandre</t>
  </si>
  <si>
    <t>PIETROWSKI</t>
  </si>
  <si>
    <t>KRASZEWSKI</t>
  </si>
  <si>
    <t>CARLET</t>
  </si>
  <si>
    <t>Ludivine</t>
  </si>
  <si>
    <t>FAUGERE</t>
  </si>
  <si>
    <t>LEFEVRE</t>
  </si>
  <si>
    <t>Mickael</t>
  </si>
  <si>
    <t>ZANABA</t>
  </si>
  <si>
    <t>CAS</t>
  </si>
  <si>
    <t>BARRA</t>
  </si>
  <si>
    <t>FAISY</t>
  </si>
  <si>
    <t>Jules</t>
  </si>
  <si>
    <t>GARNIER</t>
  </si>
  <si>
    <t>FIXARI</t>
  </si>
  <si>
    <t>USNSP</t>
  </si>
  <si>
    <t>FERREBOEUF</t>
  </si>
  <si>
    <t>CHRISPO</t>
  </si>
  <si>
    <t>LACROSSE</t>
  </si>
  <si>
    <t>CHANNORY</t>
  </si>
  <si>
    <t>BOUCHERET</t>
  </si>
  <si>
    <t>EUDET</t>
  </si>
  <si>
    <t>DABOUINEAU</t>
  </si>
  <si>
    <t>MARTIN</t>
  </si>
  <si>
    <t>UGOLIN</t>
  </si>
  <si>
    <t>BALUT</t>
  </si>
  <si>
    <t>DHOTEL</t>
  </si>
  <si>
    <t>KAYADIBI</t>
  </si>
  <si>
    <t>COUPART</t>
  </si>
  <si>
    <t>MARTINS</t>
  </si>
  <si>
    <t>ORTE</t>
  </si>
  <si>
    <t>BOSCHI</t>
  </si>
  <si>
    <t>PELAGE</t>
  </si>
  <si>
    <t>MONNEROT</t>
  </si>
  <si>
    <t>Paola</t>
  </si>
  <si>
    <t>Tiphaine</t>
  </si>
  <si>
    <t>Edeline</t>
  </si>
  <si>
    <t>Merue</t>
  </si>
  <si>
    <t>Emeline</t>
  </si>
  <si>
    <t>Mathilde</t>
  </si>
  <si>
    <t>Mélodie</t>
  </si>
  <si>
    <t>Solène</t>
  </si>
  <si>
    <t>Kenza</t>
  </si>
  <si>
    <t>Fettia</t>
  </si>
  <si>
    <t>Svenya</t>
  </si>
  <si>
    <t>Océane</t>
  </si>
  <si>
    <t>Rébecca</t>
  </si>
  <si>
    <t>CLISSON</t>
  </si>
  <si>
    <t>HARY</t>
  </si>
  <si>
    <t>LECOMTE</t>
  </si>
  <si>
    <t>BENISTY</t>
  </si>
  <si>
    <t>ALIX</t>
  </si>
  <si>
    <t>KASSA</t>
  </si>
  <si>
    <t>DOREE</t>
  </si>
  <si>
    <t>DOGER</t>
  </si>
  <si>
    <t>PILLOT</t>
  </si>
  <si>
    <t>PERRIERE</t>
  </si>
  <si>
    <t>RUBIO</t>
  </si>
  <si>
    <t>BRIQUET</t>
  </si>
  <si>
    <t>BERRIER</t>
  </si>
  <si>
    <t>CARASCO</t>
  </si>
  <si>
    <t>Charley</t>
  </si>
  <si>
    <t>Jonathan</t>
  </si>
  <si>
    <t>Ghislain</t>
  </si>
  <si>
    <t>Grégoire</t>
  </si>
  <si>
    <t>Ryan</t>
  </si>
  <si>
    <t>Adrian</t>
  </si>
  <si>
    <t>Teddy</t>
  </si>
  <si>
    <t>AKTAS</t>
  </si>
  <si>
    <t>COQUARD</t>
  </si>
  <si>
    <t>DA ROCHA</t>
  </si>
  <si>
    <t>DASILVA NOVAIS</t>
  </si>
  <si>
    <t>DUMONTEIL</t>
  </si>
  <si>
    <t>GALLIANO</t>
  </si>
  <si>
    <t>GUERIN</t>
  </si>
  <si>
    <t>HUBER</t>
  </si>
  <si>
    <t>LAGIER</t>
  </si>
  <si>
    <t>LANADERE</t>
  </si>
  <si>
    <t>OHANESSIAN</t>
  </si>
  <si>
    <t>OLIVIER</t>
  </si>
  <si>
    <t>PANDIT</t>
  </si>
  <si>
    <t>REYES</t>
  </si>
  <si>
    <t>RODRIGUES</t>
  </si>
  <si>
    <t>RONGIERAS</t>
  </si>
  <si>
    <t>HOUI</t>
  </si>
  <si>
    <t>Ophélie</t>
  </si>
  <si>
    <t>Samirah</t>
  </si>
  <si>
    <t>Nathalie</t>
  </si>
  <si>
    <t>Alessandra</t>
  </si>
  <si>
    <t>Shanice</t>
  </si>
  <si>
    <t>Célia</t>
  </si>
  <si>
    <t>Seydia</t>
  </si>
  <si>
    <t>ABBE</t>
  </si>
  <si>
    <t>DAGUERRE</t>
  </si>
  <si>
    <t>DIAS FERNANDES</t>
  </si>
  <si>
    <t>FIMES</t>
  </si>
  <si>
    <t>JEANNOTIN</t>
  </si>
  <si>
    <t>LECMTE</t>
  </si>
  <si>
    <t>LE HAY</t>
  </si>
  <si>
    <t>MAFAYOU</t>
  </si>
  <si>
    <t>MAJOUX</t>
  </si>
  <si>
    <t>MALEINE</t>
  </si>
  <si>
    <t>MARIE</t>
  </si>
  <si>
    <t>METGE</t>
  </si>
  <si>
    <t>RENAUDIN</t>
  </si>
  <si>
    <t>TOURNEUR</t>
  </si>
  <si>
    <t>UDINO</t>
  </si>
  <si>
    <t>GROZIER</t>
  </si>
  <si>
    <t>Etienne</t>
  </si>
  <si>
    <t>Nathan</t>
  </si>
  <si>
    <t>Pierrick</t>
  </si>
  <si>
    <t>benjamin</t>
  </si>
  <si>
    <t>Kerian</t>
  </si>
  <si>
    <t>Joris</t>
  </si>
  <si>
    <t>Brayan</t>
  </si>
  <si>
    <t>Clovis</t>
  </si>
  <si>
    <t>Engagements</t>
  </si>
  <si>
    <t>Participations</t>
  </si>
  <si>
    <t>DELRUE</t>
  </si>
  <si>
    <t>AB</t>
  </si>
  <si>
    <t>NP</t>
  </si>
  <si>
    <t>Directeur de réunion</t>
  </si>
  <si>
    <t>Secrétariat</t>
  </si>
  <si>
    <t>Starter</t>
  </si>
  <si>
    <t>Buvette</t>
  </si>
  <si>
    <t>Jury</t>
  </si>
  <si>
    <t>sélectionner</t>
  </si>
  <si>
    <t>click gauche</t>
  </si>
  <si>
    <t xml:space="preserve">le n° </t>
  </si>
  <si>
    <t>de ligne vierge</t>
  </si>
  <si>
    <t>click droit</t>
  </si>
  <si>
    <t>copier</t>
  </si>
  <si>
    <t>insérer les celleules copiées</t>
  </si>
  <si>
    <t>sur n°</t>
  </si>
  <si>
    <t>sélectionne toute la ligne</t>
  </si>
  <si>
    <t>copie toute la ligne</t>
  </si>
  <si>
    <t>permet insérer devant cette ligne sélectionnée</t>
  </si>
  <si>
    <t>insére la ligne entière</t>
  </si>
  <si>
    <t>NE PAS SUPPRIMER LA LIGNE</t>
  </si>
  <si>
    <t>ne pas masquer la ligne</t>
  </si>
  <si>
    <t>elle réapparaitrait au tri</t>
  </si>
  <si>
    <t>écrire 0</t>
  </si>
  <si>
    <t>50 m = 9,2</t>
  </si>
  <si>
    <t>long = 3,20</t>
  </si>
  <si>
    <t>hauteur = 0,80</t>
  </si>
  <si>
    <t>lancer = 12,10</t>
  </si>
  <si>
    <t>décimales</t>
  </si>
  <si>
    <t>nbe décimales</t>
  </si>
  <si>
    <t>a été déterminé en fonction de l'épreuve</t>
  </si>
  <si>
    <t>inutile de saisir les 0</t>
  </si>
  <si>
    <t>donc long 3m00 = saisie 3 = s'écrit 3,00</t>
  </si>
  <si>
    <t>enregistrement</t>
  </si>
  <si>
    <t>automatique</t>
  </si>
  <si>
    <t>selon tables (en onglet caché)</t>
  </si>
  <si>
    <t>la cote 40 est attribuée</t>
  </si>
  <si>
    <t xml:space="preserve">  ---&gt; # danse la case points</t>
  </si>
  <si>
    <t>tous les n° de ligne</t>
  </si>
  <si>
    <t>sélectionne toute sles lignes</t>
  </si>
  <si>
    <t>données</t>
  </si>
  <si>
    <t>trier</t>
  </si>
  <si>
    <t>dans bandeau commandes</t>
  </si>
  <si>
    <t>dans bandeau "données"</t>
  </si>
  <si>
    <t>ordre décroissant</t>
  </si>
  <si>
    <t>exemple</t>
  </si>
  <si>
    <t>tri longueur= colonne k (performance)</t>
  </si>
  <si>
    <t>attention en course</t>
  </si>
  <si>
    <t>tri 50 m = colonne G (performance)</t>
  </si>
  <si>
    <t>ordre croissant</t>
  </si>
  <si>
    <t>si on a le temps !!!</t>
  </si>
  <si>
    <t>masquer les colonnes des autres épreuves</t>
  </si>
  <si>
    <t>sur les n° de colonne à masquer</t>
  </si>
  <si>
    <t>par exemple colonnes G et H</t>
  </si>
  <si>
    <t>la zone d'impression</t>
  </si>
  <si>
    <t>et éditer état</t>
  </si>
  <si>
    <t>masquées</t>
  </si>
  <si>
    <t>"masquer"</t>
  </si>
  <si>
    <t>"afficher"</t>
  </si>
  <si>
    <t xml:space="preserve">trier sur total colonne X </t>
  </si>
  <si>
    <t>même démarche que classement épreuve</t>
  </si>
  <si>
    <t>classement en Y</t>
  </si>
  <si>
    <t>entrer places 1 et 2</t>
  </si>
  <si>
    <t>puis "incrémenter" jusqu'au dernier</t>
  </si>
  <si>
    <t>égalités de points</t>
  </si>
  <si>
    <t xml:space="preserve">  ---&gt; classement ex-aequo</t>
  </si>
  <si>
    <t>abandon</t>
  </si>
  <si>
    <t>dans la colonne performance ---&gt;</t>
  </si>
  <si>
    <t>noter AB (abandon) ou NP (non partant)</t>
  </si>
  <si>
    <t>dans la colonne points ---&gt;</t>
  </si>
  <si>
    <t>performance nulle</t>
  </si>
  <si>
    <t>noter 0</t>
  </si>
  <si>
    <t>attribuer la cote 1 point</t>
  </si>
  <si>
    <t>il peut venir la 3° date</t>
  </si>
  <si>
    <t>dans les cases points</t>
  </si>
  <si>
    <t>dans cette catégorie = en colonnes H - L - T</t>
  </si>
  <si>
    <t>général</t>
  </si>
  <si>
    <t>déterminer zone d'impression</t>
  </si>
  <si>
    <t>fichier</t>
  </si>
  <si>
    <t>mise en page --- &gt; feuille  ---&gt; zone d'mpression</t>
  </si>
  <si>
    <t>de la 1° case A1 à la dernière AC x (n° dernière ligne)</t>
  </si>
  <si>
    <t>pour la présentation de cette page consignes</t>
  </si>
  <si>
    <t>exemples</t>
  </si>
  <si>
    <t>absent</t>
  </si>
  <si>
    <r>
      <t>*</t>
    </r>
    <r>
      <rPr>
        <sz val="10"/>
        <rFont val="Arial"/>
        <family val="2"/>
      </rPr>
      <t xml:space="preserve"> dans case perf</t>
    </r>
  </si>
  <si>
    <r>
      <t>attention si on supprime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* </t>
    </r>
  </si>
  <si>
    <r>
      <t>attention si on supprime</t>
    </r>
    <r>
      <rPr>
        <b/>
        <sz val="10"/>
        <color indexed="10"/>
        <rFont val="Arial"/>
        <family val="2"/>
      </rPr>
      <t xml:space="preserve"> *</t>
    </r>
  </si>
  <si>
    <t>A</t>
  </si>
  <si>
    <t>B</t>
  </si>
  <si>
    <t>C</t>
  </si>
  <si>
    <t>D</t>
  </si>
  <si>
    <t>G</t>
  </si>
  <si>
    <t>H</t>
  </si>
  <si>
    <t>K</t>
  </si>
  <si>
    <t>L</t>
  </si>
  <si>
    <t>S</t>
  </si>
  <si>
    <t>T</t>
  </si>
  <si>
    <t>X</t>
  </si>
  <si>
    <t>Y</t>
  </si>
  <si>
    <t>AC</t>
  </si>
  <si>
    <t>AD</t>
  </si>
  <si>
    <t>ligne vierge</t>
  </si>
  <si>
    <t>non partant</t>
  </si>
  <si>
    <t>perf. Nulle</t>
  </si>
  <si>
    <t xml:space="preserve">séparateur est la virgule </t>
  </si>
  <si>
    <t>ou le point du pavé numérique</t>
  </si>
  <si>
    <t>Athlète</t>
  </si>
  <si>
    <t>non inscrit</t>
  </si>
  <si>
    <t>absent ce jour</t>
  </si>
  <si>
    <t>performances</t>
  </si>
  <si>
    <t>Enregistrer</t>
  </si>
  <si>
    <t>Classement</t>
  </si>
  <si>
    <t xml:space="preserve"> par épreuve</t>
  </si>
  <si>
    <t>journée</t>
  </si>
  <si>
    <t>Imprimer</t>
  </si>
  <si>
    <t>épreuve</t>
  </si>
  <si>
    <t>Afficher</t>
  </si>
  <si>
    <t>colonnes</t>
  </si>
  <si>
    <t xml:space="preserve">sur les n° des colonnes </t>
  </si>
  <si>
    <t>qui encadrent les colonnes masquées</t>
  </si>
  <si>
    <t>Attribution</t>
  </si>
  <si>
    <t>des points</t>
  </si>
  <si>
    <t>saffiche dans la colonne X</t>
  </si>
  <si>
    <t>s'affiche dans la colonne AB</t>
  </si>
  <si>
    <t xml:space="preserve">le total points de la journée =T2 </t>
  </si>
  <si>
    <t xml:space="preserve">le total points cumulés T1+T2 </t>
  </si>
  <si>
    <t>d'une  épreuve</t>
  </si>
  <si>
    <t>id colonnes S à AC</t>
  </si>
  <si>
    <t>cond copier la place du 1° à ce total</t>
  </si>
  <si>
    <t>pour tous les ex-aequo</t>
  </si>
  <si>
    <t xml:space="preserve">" A1:AG66" par exemple </t>
  </si>
  <si>
    <t>CHALLENGE</t>
  </si>
  <si>
    <t>ECOLE ATHLE - POUSSINS</t>
  </si>
  <si>
    <t>Juges arrivée</t>
  </si>
  <si>
    <t>Aide starter</t>
  </si>
  <si>
    <t>Navettes</t>
  </si>
  <si>
    <t>A.GOURDON</t>
  </si>
  <si>
    <t>L.LEDENT</t>
  </si>
  <si>
    <t>R.LEDENT</t>
  </si>
  <si>
    <t>S.GOURDON</t>
  </si>
  <si>
    <t>LE MEE</t>
  </si>
  <si>
    <t>LMSA</t>
  </si>
  <si>
    <t>CAT</t>
  </si>
  <si>
    <t>(ASPSA) SAVIGNY LE TEMPLE</t>
  </si>
  <si>
    <t>(MCA) MOISSY-CRAMAYEL</t>
  </si>
  <si>
    <t>(USM) MELUN</t>
  </si>
  <si>
    <t>(SCB) BRIE-COMTE-ROBERT</t>
  </si>
  <si>
    <t>NL</t>
  </si>
  <si>
    <t>Longueur1</t>
  </si>
  <si>
    <t>Chronomètreurs</t>
  </si>
  <si>
    <t>Longueur2</t>
  </si>
  <si>
    <t>Hauteur1</t>
  </si>
  <si>
    <t>Hauteur2</t>
  </si>
  <si>
    <t>Vortex1</t>
  </si>
  <si>
    <t>Vortex2</t>
  </si>
  <si>
    <t>Poids1</t>
  </si>
  <si>
    <t>Poids2</t>
  </si>
  <si>
    <t>Triple bond1</t>
  </si>
  <si>
    <t>Triple bond2</t>
  </si>
  <si>
    <t>(USC) CHAMPAGNE S/SEINE</t>
  </si>
  <si>
    <t>(LMSA) LE MEE S/SEINE</t>
  </si>
  <si>
    <t>(FSAC) NANDY</t>
  </si>
  <si>
    <t>COURSES</t>
  </si>
  <si>
    <t>CHALLENGE SAVIGNY</t>
  </si>
  <si>
    <t>Palmarès par catégories</t>
  </si>
  <si>
    <t>1000M</t>
  </si>
  <si>
    <t>50M</t>
  </si>
  <si>
    <t>50MH</t>
  </si>
  <si>
    <t>LANCERS</t>
  </si>
  <si>
    <t>TRIATHLON J1</t>
  </si>
  <si>
    <t>TRIATHLON J2</t>
  </si>
  <si>
    <t>TRIATHLON J3</t>
  </si>
  <si>
    <t>TRIATHLON FINAL</t>
  </si>
  <si>
    <t>SAUTS</t>
  </si>
  <si>
    <t>TRIPLE BOND</t>
  </si>
  <si>
    <t>CERCEAU</t>
  </si>
  <si>
    <t>(ASRD) LA ROCHETTE-DAMMARIE</t>
  </si>
  <si>
    <t>(UAM) MONTEREAU</t>
  </si>
  <si>
    <t>(UMSPC) PONTAULT-COMBAULT</t>
  </si>
  <si>
    <t>(CACV) COMBS-LA-VILLE</t>
  </si>
  <si>
    <t>(OPEM) PONTHIERRY</t>
  </si>
  <si>
    <t>OPEM</t>
  </si>
  <si>
    <t>PONTHIERRY</t>
  </si>
  <si>
    <t>(AFA) FONTAINEBLEAU</t>
  </si>
  <si>
    <t>attribuer 1 point AB / 0 point NP</t>
  </si>
  <si>
    <t>POM</t>
  </si>
  <si>
    <t>anne</t>
  </si>
  <si>
    <t>EAM</t>
  </si>
  <si>
    <t>Class</t>
  </si>
  <si>
    <t>Cerc</t>
  </si>
  <si>
    <t>march</t>
  </si>
  <si>
    <t>ASPSA</t>
  </si>
  <si>
    <t>FSAC</t>
  </si>
  <si>
    <t>S.MOLLO</t>
  </si>
  <si>
    <t>D.DAO</t>
  </si>
  <si>
    <t>organisé par l'A.S.P.S.A</t>
  </si>
  <si>
    <t>Longueur3</t>
  </si>
  <si>
    <t>Cerceau1</t>
  </si>
  <si>
    <t>Longueur4</t>
  </si>
  <si>
    <t>Cerceau2</t>
  </si>
  <si>
    <t>Challenge de Savigny (J3) - EA / PO</t>
  </si>
  <si>
    <t xml:space="preserve"> </t>
  </si>
  <si>
    <t>Hauteur3</t>
  </si>
  <si>
    <t>P.DEFOSSEZ</t>
  </si>
  <si>
    <t>BON</t>
  </si>
  <si>
    <t>CHLOE</t>
  </si>
  <si>
    <t>DUTAT</t>
  </si>
  <si>
    <t>NEJOUM</t>
  </si>
  <si>
    <t>LOUBNA</t>
  </si>
  <si>
    <t>LEA</t>
  </si>
  <si>
    <t>CLARA</t>
  </si>
  <si>
    <t>ROYER</t>
  </si>
  <si>
    <t>TRESSY</t>
  </si>
  <si>
    <t>SAINTE-LUCE</t>
  </si>
  <si>
    <t>VILDEUIL</t>
  </si>
  <si>
    <t>EMILIE</t>
  </si>
  <si>
    <t>WONG</t>
  </si>
  <si>
    <t>MAELYSS</t>
  </si>
  <si>
    <t>ZOUMBETTI</t>
  </si>
  <si>
    <t>CANDICE</t>
  </si>
  <si>
    <t>GAMA</t>
  </si>
  <si>
    <t>GOUNOT</t>
  </si>
  <si>
    <t>ELISE</t>
  </si>
  <si>
    <t>RICHARD</t>
  </si>
  <si>
    <t>TSHIANANGA</t>
  </si>
  <si>
    <t>LUCIE</t>
  </si>
  <si>
    <t>ARTHUR</t>
  </si>
  <si>
    <t>OCEANE</t>
  </si>
  <si>
    <t>BELLEAU</t>
  </si>
  <si>
    <t>JUSTINE</t>
  </si>
  <si>
    <t>ILLANAH</t>
  </si>
  <si>
    <t>ALEXANDRE</t>
  </si>
  <si>
    <t>ALCINDOR</t>
  </si>
  <si>
    <t>ANTHONY</t>
  </si>
  <si>
    <t>CARDOT</t>
  </si>
  <si>
    <t>TRISTAN</t>
  </si>
  <si>
    <t>ADAM</t>
  </si>
  <si>
    <t>CHANE-HIME</t>
  </si>
  <si>
    <t>CHINAMA</t>
  </si>
  <si>
    <t>KEVIN</t>
  </si>
  <si>
    <t>FASSOT</t>
  </si>
  <si>
    <t>NATHAN</t>
  </si>
  <si>
    <t>SAMUEL</t>
  </si>
  <si>
    <t>FRERET</t>
  </si>
  <si>
    <t>THIBAUD</t>
  </si>
  <si>
    <t>GABRIEL</t>
  </si>
  <si>
    <t>HAMZA</t>
  </si>
  <si>
    <t>YANIS</t>
  </si>
  <si>
    <t>JOUJOU</t>
  </si>
  <si>
    <t>ANTOINE</t>
  </si>
  <si>
    <t>MATHIS</t>
  </si>
  <si>
    <t>MIMOUNI</t>
  </si>
  <si>
    <t>BILAL</t>
  </si>
  <si>
    <t>BASTIEN</t>
  </si>
  <si>
    <t>ENZO</t>
  </si>
  <si>
    <t>SIVAKARAN</t>
  </si>
  <si>
    <t>SHAJEEVEN</t>
  </si>
  <si>
    <t>NOAH</t>
  </si>
  <si>
    <t>ANGOSTON</t>
  </si>
  <si>
    <t>ALEXIS</t>
  </si>
  <si>
    <t>DIAKUMPUNA</t>
  </si>
  <si>
    <t>EWEN</t>
  </si>
  <si>
    <t>DUBOIS</t>
  </si>
  <si>
    <t>DUMONTOIS</t>
  </si>
  <si>
    <t>BORIS</t>
  </si>
  <si>
    <t>JOSQUIN</t>
  </si>
  <si>
    <t>DUROY</t>
  </si>
  <si>
    <t>THOMAS</t>
  </si>
  <si>
    <t>MEHDI</t>
  </si>
  <si>
    <t>NOLHAN</t>
  </si>
  <si>
    <t>TITOUAN</t>
  </si>
  <si>
    <t>PONS</t>
  </si>
  <si>
    <t>EDDY</t>
  </si>
  <si>
    <t>TAUPAR</t>
  </si>
  <si>
    <t>VERDIER</t>
  </si>
  <si>
    <t>NEL</t>
  </si>
  <si>
    <t>VEYSSIERE</t>
  </si>
  <si>
    <t>ALI YANDZA</t>
  </si>
  <si>
    <t>BONIN</t>
  </si>
  <si>
    <t>AURELIE</t>
  </si>
  <si>
    <t>BREGMESTRE</t>
  </si>
  <si>
    <t>LISA</t>
  </si>
  <si>
    <t>BRUN</t>
  </si>
  <si>
    <t>SOHANE</t>
  </si>
  <si>
    <t>KARLYNE</t>
  </si>
  <si>
    <t>HADJADJ</t>
  </si>
  <si>
    <t>LUCINE</t>
  </si>
  <si>
    <t>KHIARA</t>
  </si>
  <si>
    <t>MASSON</t>
  </si>
  <si>
    <t>CHARLOTTE</t>
  </si>
  <si>
    <t>MICHON</t>
  </si>
  <si>
    <t>LOUANE</t>
  </si>
  <si>
    <t>MOKHTARI</t>
  </si>
  <si>
    <t>WIAM</t>
  </si>
  <si>
    <t>MOUDIO</t>
  </si>
  <si>
    <t>RAPHAËLLE</t>
  </si>
  <si>
    <t>TEXIER</t>
  </si>
  <si>
    <t>ATHENAÏS</t>
  </si>
  <si>
    <t>TOM</t>
  </si>
  <si>
    <t>SHANICE</t>
  </si>
  <si>
    <t>VIVIE</t>
  </si>
  <si>
    <t>ANNA</t>
  </si>
  <si>
    <t>CLEMENT</t>
  </si>
  <si>
    <t>DAULEAC</t>
  </si>
  <si>
    <t>EL RHABA</t>
  </si>
  <si>
    <t>MOHAMED ALI</t>
  </si>
  <si>
    <t>FULMAR</t>
  </si>
  <si>
    <t>GUINOT</t>
  </si>
  <si>
    <t>KEBANA</t>
  </si>
  <si>
    <t>JAEL</t>
  </si>
  <si>
    <t>KERNOA JAMBERT</t>
  </si>
  <si>
    <t>AURELIEN</t>
  </si>
  <si>
    <t>MAXIME</t>
  </si>
  <si>
    <t>LE BELLEGO</t>
  </si>
  <si>
    <t>RIODIN</t>
  </si>
  <si>
    <t>WAREN</t>
  </si>
  <si>
    <t>SOBOLAK</t>
  </si>
  <si>
    <t>TRUBLET</t>
  </si>
  <si>
    <t>MARLIE</t>
  </si>
  <si>
    <t>ARLANDIS</t>
  </si>
  <si>
    <t>AMELIA</t>
  </si>
  <si>
    <t>DOUMBE</t>
  </si>
  <si>
    <t>ORANE</t>
  </si>
  <si>
    <t>FOUQUET</t>
  </si>
  <si>
    <t>MAËLYS</t>
  </si>
  <si>
    <t>NICOLAS</t>
  </si>
  <si>
    <t>DENIS</t>
  </si>
  <si>
    <t>GUILLARD</t>
  </si>
  <si>
    <t>CHRISTOPHE</t>
  </si>
  <si>
    <t>OSMAS</t>
  </si>
  <si>
    <t>SEQUEVAL</t>
  </si>
  <si>
    <t>SOUMEILLAN</t>
  </si>
  <si>
    <t>MATTEO</t>
  </si>
  <si>
    <t>EVAN</t>
  </si>
  <si>
    <t>SELENA</t>
  </si>
  <si>
    <t>EVANS</t>
  </si>
  <si>
    <t>JULIEN</t>
  </si>
  <si>
    <t>CORENTIN</t>
  </si>
  <si>
    <t>LOUISIA-MEI</t>
  </si>
  <si>
    <t>CANCY</t>
  </si>
  <si>
    <t>MELISSA</t>
  </si>
  <si>
    <t>1475714 </t>
  </si>
  <si>
    <t>AFGOUN </t>
  </si>
  <si>
    <t>SAMY </t>
  </si>
  <si>
    <t>1523239 </t>
  </si>
  <si>
    <t>BAKOUZOU </t>
  </si>
  <si>
    <t>QUENTIN </t>
  </si>
  <si>
    <t>MOUSSY</t>
  </si>
  <si>
    <t>GRISONI-CROS</t>
  </si>
  <si>
    <t>FRANCISCO</t>
  </si>
  <si>
    <t>1533744 </t>
  </si>
  <si>
    <t>AHO </t>
  </si>
  <si>
    <t>KYLIAN </t>
  </si>
  <si>
    <t>AURELE</t>
  </si>
  <si>
    <t>1535613 </t>
  </si>
  <si>
    <t>KUSEMA </t>
  </si>
  <si>
    <t>AXEL </t>
  </si>
  <si>
    <t>1535614 </t>
  </si>
  <si>
    <t>BENJAMIN </t>
  </si>
  <si>
    <t>1523236 </t>
  </si>
  <si>
    <t>MARION</t>
  </si>
  <si>
    <t>AOUANE</t>
  </si>
  <si>
    <t>KAHINA</t>
  </si>
  <si>
    <t>BALI</t>
  </si>
  <si>
    <t>WOUROUD</t>
  </si>
  <si>
    <t>CHALGHOUM</t>
  </si>
  <si>
    <t>MELLINA</t>
  </si>
  <si>
    <t>CHASSAC</t>
  </si>
  <si>
    <t>ANTHINÉA</t>
  </si>
  <si>
    <t>SERIDJ</t>
  </si>
  <si>
    <t>INÈS</t>
  </si>
  <si>
    <t>BOUAZIZ</t>
  </si>
  <si>
    <t>DOS SANTOS</t>
  </si>
  <si>
    <t xml:space="preserve"> VINCENT</t>
  </si>
  <si>
    <t>MAALIME</t>
  </si>
  <si>
    <t>MILLOT</t>
  </si>
  <si>
    <t>ULYSSE</t>
  </si>
  <si>
    <t>SOLYANE</t>
  </si>
  <si>
    <t>ANAÏS</t>
  </si>
  <si>
    <t>LUSUEKAKI</t>
  </si>
  <si>
    <t>RUTH</t>
  </si>
  <si>
    <t>RAFFIER</t>
  </si>
  <si>
    <t>1517373 </t>
  </si>
  <si>
    <t>RENAUD</t>
  </si>
  <si>
    <t>LALY</t>
  </si>
  <si>
    <t>RAYAN</t>
  </si>
  <si>
    <t>CARRICO</t>
  </si>
  <si>
    <t>MATHÉO</t>
  </si>
  <si>
    <t>MAHREZ</t>
  </si>
  <si>
    <t>SOFIANE</t>
  </si>
  <si>
    <t>LANCELOT</t>
  </si>
  <si>
    <t>NELLY</t>
  </si>
  <si>
    <t>WILLIAM</t>
  </si>
  <si>
    <t>LENA</t>
  </si>
  <si>
    <t>ANNIE FAURE</t>
  </si>
  <si>
    <t>EDITH FAURE</t>
  </si>
  <si>
    <t>STEPHANE GOURDON</t>
  </si>
  <si>
    <t>VALERIE LAVOISIER</t>
  </si>
  <si>
    <t>BORIS GUERARD</t>
  </si>
  <si>
    <t>JEAN MARIE SMOLUCK</t>
  </si>
  <si>
    <t>ALEXANDRE ABRAMOVICI</t>
  </si>
  <si>
    <t>LUC MICHEL</t>
  </si>
  <si>
    <t>FRED ANGOSTON</t>
  </si>
  <si>
    <t>YANNICK GUYOT</t>
  </si>
  <si>
    <t>JEAN LUC SALIES</t>
  </si>
  <si>
    <t>VANESSA</t>
  </si>
  <si>
    <t>DE OLIVEIRA-RICHARD</t>
  </si>
  <si>
    <t>ARMAND</t>
  </si>
  <si>
    <t>DUMAINE</t>
  </si>
  <si>
    <t>NAEL</t>
  </si>
  <si>
    <t>BOUHAID</t>
  </si>
  <si>
    <t>SOUKAINA</t>
  </si>
  <si>
    <t>DOREILLE</t>
  </si>
  <si>
    <t>SABRINA</t>
  </si>
  <si>
    <t>BILLARD</t>
  </si>
  <si>
    <t>BRUCKLER</t>
  </si>
  <si>
    <t>SASHA</t>
  </si>
  <si>
    <t>LOUREIRO</t>
  </si>
  <si>
    <t>FABIO</t>
  </si>
  <si>
    <t>MASSONNET</t>
  </si>
  <si>
    <t>PREMPEH</t>
  </si>
  <si>
    <t>TURLET</t>
  </si>
  <si>
    <t>NATHANAEL</t>
  </si>
  <si>
    <t>VINCENT</t>
  </si>
  <si>
    <t>CHOUROUK</t>
  </si>
  <si>
    <t>MARIA</t>
  </si>
  <si>
    <t>ESTEBAN</t>
  </si>
  <si>
    <t>RIFFAUD</t>
  </si>
  <si>
    <t>SCHNYDER</t>
  </si>
  <si>
    <t>MAXIMILIEN</t>
  </si>
  <si>
    <t>DAMIEN</t>
  </si>
  <si>
    <t>KANGHOUD</t>
  </si>
  <si>
    <t>CHELSEA</t>
  </si>
  <si>
    <t>DELAUNAY</t>
  </si>
  <si>
    <t>MILA</t>
  </si>
  <si>
    <t>GRATERE</t>
  </si>
  <si>
    <t>VANGELI</t>
  </si>
  <si>
    <t>LAURA</t>
  </si>
  <si>
    <t>AYNA</t>
  </si>
  <si>
    <t>NELIO DOS SANTOS ROSA</t>
  </si>
  <si>
    <t>DAVID VEYSSIERE</t>
  </si>
  <si>
    <t>AMANDINE GUYOT</t>
  </si>
  <si>
    <t>CAROLE MARIANI</t>
  </si>
  <si>
    <t>FRANCOISE BOUYON</t>
  </si>
  <si>
    <t>SAMUEL LONJARET</t>
  </si>
  <si>
    <t>CATHERINE YESSAD</t>
  </si>
  <si>
    <t>AXEL VINCENT SULLY</t>
  </si>
  <si>
    <t>ANAIS GUYOT</t>
  </si>
  <si>
    <t>CEDRIC BERNARDIN</t>
  </si>
  <si>
    <t>PASCAL TEXIER</t>
  </si>
  <si>
    <t>ALAIN BRISVILLE</t>
  </si>
  <si>
    <t>KARINE DAMANY</t>
  </si>
  <si>
    <t>MANUEL MASSA</t>
  </si>
  <si>
    <t>LUDO VASSORT</t>
  </si>
  <si>
    <t>GUEWEN KIPPER RENAUD</t>
  </si>
  <si>
    <t>STEPHANE NICPON</t>
  </si>
  <si>
    <t>BRUNO COTTALORDA</t>
  </si>
  <si>
    <t>CCVSD</t>
  </si>
  <si>
    <t>SAISON 2014</t>
  </si>
  <si>
    <t>DIAWA</t>
  </si>
  <si>
    <t>BAFFIN</t>
  </si>
  <si>
    <t>TIYA</t>
  </si>
  <si>
    <t>BEAUFORT</t>
  </si>
  <si>
    <t>ELINE</t>
  </si>
  <si>
    <t>LAETITIA</t>
  </si>
  <si>
    <t>COËZY-MERRIFIELD</t>
  </si>
  <si>
    <t>SHAÏNA</t>
  </si>
  <si>
    <t>KALLYSSA</t>
  </si>
  <si>
    <t>DE SOUZA</t>
  </si>
  <si>
    <t>MALAIKA</t>
  </si>
  <si>
    <t>DUROUX</t>
  </si>
  <si>
    <t>EVRARD</t>
  </si>
  <si>
    <t>ELISABETH</t>
  </si>
  <si>
    <t>DANAËLLE</t>
  </si>
  <si>
    <t>LAMBERT-VENAULT</t>
  </si>
  <si>
    <t>LOUISE</t>
  </si>
  <si>
    <t>NANDA</t>
  </si>
  <si>
    <t>LALITA</t>
  </si>
  <si>
    <t>INÉS</t>
  </si>
  <si>
    <t>PRONZOLA</t>
  </si>
  <si>
    <t>EVA</t>
  </si>
  <si>
    <t>SEA ALBERI</t>
  </si>
  <si>
    <t>TESS</t>
  </si>
  <si>
    <t>SEDDIK</t>
  </si>
  <si>
    <t>MANELLE</t>
  </si>
  <si>
    <t>SIDIBE</t>
  </si>
  <si>
    <t>ARMBRUSTER</t>
  </si>
  <si>
    <t>CLÉMENT</t>
  </si>
  <si>
    <t>BAÏSSI-PERRODIN</t>
  </si>
  <si>
    <t>MATTÉO-AYRTON</t>
  </si>
  <si>
    <t>BOUCHER</t>
  </si>
  <si>
    <t>BOURDON</t>
  </si>
  <si>
    <t>EMERIK</t>
  </si>
  <si>
    <t>BRIGTHON</t>
  </si>
  <si>
    <t>DEVEN</t>
  </si>
  <si>
    <t>DUARTE FERREIRA</t>
  </si>
  <si>
    <t>GIANNI</t>
  </si>
  <si>
    <t>DUJARDIN</t>
  </si>
  <si>
    <t>FIGUERAS</t>
  </si>
  <si>
    <t>MATTÉO</t>
  </si>
  <si>
    <t>FLOHOT</t>
  </si>
  <si>
    <t>LÉO</t>
  </si>
  <si>
    <t>FRAOUI</t>
  </si>
  <si>
    <t>KAÏS</t>
  </si>
  <si>
    <t>AUGUSTIN</t>
  </si>
  <si>
    <t>GERME</t>
  </si>
  <si>
    <t>LOANN</t>
  </si>
  <si>
    <t>GIORDANI</t>
  </si>
  <si>
    <t>LORIS</t>
  </si>
  <si>
    <t>HILARION</t>
  </si>
  <si>
    <t>YANIS-KÉRIAN</t>
  </si>
  <si>
    <t>JEAN-NOEL</t>
  </si>
  <si>
    <t>KÉVIN</t>
  </si>
  <si>
    <t>KACZMAREK</t>
  </si>
  <si>
    <t xml:space="preserve">LE ROUSSEAU </t>
  </si>
  <si>
    <t>PINDIVIC</t>
  </si>
  <si>
    <t>PLATRIER</t>
  </si>
  <si>
    <t>JORIS</t>
  </si>
  <si>
    <t>REYNES</t>
  </si>
  <si>
    <t>YLIAN</t>
  </si>
  <si>
    <t>CHLOË</t>
  </si>
  <si>
    <t>BROUCK</t>
  </si>
  <si>
    <t>LUCILE</t>
  </si>
  <si>
    <t>BRUNO</t>
  </si>
  <si>
    <t>ANAËLLE</t>
  </si>
  <si>
    <t>LARA</t>
  </si>
  <si>
    <t>GALOU</t>
  </si>
  <si>
    <t>TINA</t>
  </si>
  <si>
    <t>GAVIGNET</t>
  </si>
  <si>
    <t>NINON</t>
  </si>
  <si>
    <t>ILÉANA</t>
  </si>
  <si>
    <t>GUINANT</t>
  </si>
  <si>
    <t>MELCHY</t>
  </si>
  <si>
    <t>HOARAU</t>
  </si>
  <si>
    <t>LORINE</t>
  </si>
  <si>
    <t>KOUM EKOBO</t>
  </si>
  <si>
    <t>LYDIA</t>
  </si>
  <si>
    <t>LAPLANCHE</t>
  </si>
  <si>
    <t>MOUANDA</t>
  </si>
  <si>
    <t>CÉCILIA</t>
  </si>
  <si>
    <t>MARIE-LOU</t>
  </si>
  <si>
    <t>SÉRÉNA</t>
  </si>
  <si>
    <t>ROSE</t>
  </si>
  <si>
    <t>SAINT- HUBERT</t>
  </si>
  <si>
    <t>MÉLISSANDRE</t>
  </si>
  <si>
    <t>CHLOÉ</t>
  </si>
  <si>
    <t>SÉRÉNA-KESHO</t>
  </si>
  <si>
    <t>ANICET</t>
  </si>
  <si>
    <t>SELYM</t>
  </si>
  <si>
    <t>BOUHOUFANI</t>
  </si>
  <si>
    <t>NOLAN</t>
  </si>
  <si>
    <t>THÉO</t>
  </si>
  <si>
    <t>DELIVRY</t>
  </si>
  <si>
    <t>MARIE-JOSEPH</t>
  </si>
  <si>
    <t>PORTES</t>
  </si>
  <si>
    <t>ACLOQUE </t>
  </si>
  <si>
    <t>MARIE </t>
  </si>
  <si>
    <t> 1296883  </t>
  </si>
  <si>
    <t>CIVIL </t>
  </si>
  <si>
    <t>JULIANE </t>
  </si>
  <si>
    <t> 1240095  </t>
  </si>
  <si>
    <t>JEAMMET </t>
  </si>
  <si>
    <t>MELISSA </t>
  </si>
  <si>
    <t> 1494563  </t>
  </si>
  <si>
    <t>LENGARD </t>
  </si>
  <si>
    <t>LEA </t>
  </si>
  <si>
    <t> 1573146  </t>
  </si>
  <si>
    <t>LEVEUR </t>
  </si>
  <si>
    <t>LOUNA </t>
  </si>
  <si>
    <t> 1597633  </t>
  </si>
  <si>
    <t>LONJARET </t>
  </si>
  <si>
    <t>OCEANE </t>
  </si>
  <si>
    <t> 1306294  </t>
  </si>
  <si>
    <t>MADANI </t>
  </si>
  <si>
    <t>LYNA </t>
  </si>
  <si>
    <t> 1573168  </t>
  </si>
  <si>
    <t>MELOT </t>
  </si>
  <si>
    <t>LYLOU </t>
  </si>
  <si>
    <t> 1573207  </t>
  </si>
  <si>
    <t>NEN MBAPPE </t>
  </si>
  <si>
    <t>MAYANE </t>
  </si>
  <si>
    <t> 1616424  </t>
  </si>
  <si>
    <t>PREVOST </t>
  </si>
  <si>
    <t>ENORA </t>
  </si>
  <si>
    <t> 1573287  </t>
  </si>
  <si>
    <t>RICHARD </t>
  </si>
  <si>
    <t>ANGELINE </t>
  </si>
  <si>
    <t> 1573313  </t>
  </si>
  <si>
    <t>TIXIER </t>
  </si>
  <si>
    <t>CLARISSE </t>
  </si>
  <si>
    <t> 1573382  </t>
  </si>
  <si>
    <t>BENYOUCEF </t>
  </si>
  <si>
    <t>YANIS </t>
  </si>
  <si>
    <t> 1573028  </t>
  </si>
  <si>
    <t>CHERBUY </t>
  </si>
  <si>
    <t>GHISLAIN </t>
  </si>
  <si>
    <t> 1573043  </t>
  </si>
  <si>
    <t>CHEUTIN </t>
  </si>
  <si>
    <t>YANN </t>
  </si>
  <si>
    <t> 1573045  </t>
  </si>
  <si>
    <t>MATHIS </t>
  </si>
  <si>
    <t> 1240103  </t>
  </si>
  <si>
    <t>DERVAUX </t>
  </si>
  <si>
    <t>FLORIAN </t>
  </si>
  <si>
    <t> 1582053  </t>
  </si>
  <si>
    <t>FURTADO </t>
  </si>
  <si>
    <t>ANTONY </t>
  </si>
  <si>
    <t> 1573063  </t>
  </si>
  <si>
    <t>GIRARD </t>
  </si>
  <si>
    <t>THEO </t>
  </si>
  <si>
    <t> 1610478  </t>
  </si>
  <si>
    <t>GUEHOUN-ONDZIE </t>
  </si>
  <si>
    <t>MATTHIEU </t>
  </si>
  <si>
    <t> 1246290  </t>
  </si>
  <si>
    <t>HELLAL </t>
  </si>
  <si>
    <t>NOAM </t>
  </si>
  <si>
    <t> 1467762  </t>
  </si>
  <si>
    <t>KABA </t>
  </si>
  <si>
    <t>HUGO </t>
  </si>
  <si>
    <t> 1380597  </t>
  </si>
  <si>
    <t>LATIFI </t>
  </si>
  <si>
    <t>SOFYANE </t>
  </si>
  <si>
    <t> 1621364  </t>
  </si>
  <si>
    <t>LEGENDRE </t>
  </si>
  <si>
    <t>GABRIEL </t>
  </si>
  <si>
    <t> 1476663  </t>
  </si>
  <si>
    <t>MAZALEYRAT MOLI... </t>
  </si>
  <si>
    <t>BRICE </t>
  </si>
  <si>
    <t> 1573198  </t>
  </si>
  <si>
    <t>MONTAGNOL </t>
  </si>
  <si>
    <t>KYRIAN </t>
  </si>
  <si>
    <t> 1582281  </t>
  </si>
  <si>
    <t>NOURI </t>
  </si>
  <si>
    <t> 1264987  </t>
  </si>
  <si>
    <t>PROUFF </t>
  </si>
  <si>
    <t>ALEXANDRE </t>
  </si>
  <si>
    <t> 1573299  </t>
  </si>
  <si>
    <t>ROCH </t>
  </si>
  <si>
    <t>KAWAN </t>
  </si>
  <si>
    <t> 1594621  </t>
  </si>
  <si>
    <t>ROYNETTE </t>
  </si>
  <si>
    <t>VALENTIN </t>
  </si>
  <si>
    <t> 1296899  </t>
  </si>
  <si>
    <t>SARCY </t>
  </si>
  <si>
    <t>LEO </t>
  </si>
  <si>
    <t> 1573350  </t>
  </si>
  <si>
    <t>SATTA </t>
  </si>
  <si>
    <t>JULIEN </t>
  </si>
  <si>
    <t> 1594584  </t>
  </si>
  <si>
    <t>SLIMANE </t>
  </si>
  <si>
    <t>NAIM </t>
  </si>
  <si>
    <t> 1494525  </t>
  </si>
  <si>
    <t>VERT </t>
  </si>
  <si>
    <t>FABIEN </t>
  </si>
  <si>
    <t> 1573389  </t>
  </si>
  <si>
    <t>BALDE </t>
  </si>
  <si>
    <t>IMAN </t>
  </si>
  <si>
    <t> 1412909  </t>
  </si>
  <si>
    <t>CAHLAN </t>
  </si>
  <si>
    <t>SHIREL </t>
  </si>
  <si>
    <t> 1582172  </t>
  </si>
  <si>
    <t>CAYRE </t>
  </si>
  <si>
    <t>ADELE </t>
  </si>
  <si>
    <t> 1573039  </t>
  </si>
  <si>
    <t>CHAFAR </t>
  </si>
  <si>
    <t> 1476743  </t>
  </si>
  <si>
    <t>CORANDI </t>
  </si>
  <si>
    <t>LEEYA </t>
  </si>
  <si>
    <t> 1582063  </t>
  </si>
  <si>
    <t>FAUSTIN </t>
  </si>
  <si>
    <t>EMMA </t>
  </si>
  <si>
    <t> 1573058  </t>
  </si>
  <si>
    <t>REBECCA </t>
  </si>
  <si>
    <t> 1344253  </t>
  </si>
  <si>
    <t>NAILA </t>
  </si>
  <si>
    <t> 1573181  </t>
  </si>
  <si>
    <t>OUEDRAOGO </t>
  </si>
  <si>
    <t>SANTANA </t>
  </si>
  <si>
    <t> 1573231  </t>
  </si>
  <si>
    <t>PEDRON </t>
  </si>
  <si>
    <t>MELINE </t>
  </si>
  <si>
    <t> 1573248  </t>
  </si>
  <si>
    <t>KIWANY </t>
  </si>
  <si>
    <t> 1594625  </t>
  </si>
  <si>
    <t>SILVA </t>
  </si>
  <si>
    <t>VICTORIA </t>
  </si>
  <si>
    <t> 1605234  </t>
  </si>
  <si>
    <t>TRYMBULAK </t>
  </si>
  <si>
    <t>MARIANNA </t>
  </si>
  <si>
    <t> 1582262  </t>
  </si>
  <si>
    <t>VARAIN </t>
  </si>
  <si>
    <t>ENOLA </t>
  </si>
  <si>
    <t> 1594610  </t>
  </si>
  <si>
    <t>ACHAUME </t>
  </si>
  <si>
    <t>JAYDEN </t>
  </si>
  <si>
    <t> 1573013  </t>
  </si>
  <si>
    <t>ATTAI </t>
  </si>
  <si>
    <t>OWEN </t>
  </si>
  <si>
    <t> 1593258  </t>
  </si>
  <si>
    <t>BAGUELIN </t>
  </si>
  <si>
    <t>RAPHAEL </t>
  </si>
  <si>
    <t> 1494438  </t>
  </si>
  <si>
    <t>MERWAN </t>
  </si>
  <si>
    <t> 1573024  </t>
  </si>
  <si>
    <t>CHAUVIN </t>
  </si>
  <si>
    <t> 1605280  </t>
  </si>
  <si>
    <t>CLODIC </t>
  </si>
  <si>
    <t>GWENDAL </t>
  </si>
  <si>
    <t> 1573048  </t>
  </si>
  <si>
    <t>GOMA </t>
  </si>
  <si>
    <t>DARCHEVILLE </t>
  </si>
  <si>
    <t> 1502493  </t>
  </si>
  <si>
    <t>GUEHOUN ONDZIE </t>
  </si>
  <si>
    <t>DAVID </t>
  </si>
  <si>
    <t> 1573090  </t>
  </si>
  <si>
    <t>GUILLET </t>
  </si>
  <si>
    <t>MATTHIS </t>
  </si>
  <si>
    <t> 1619370  </t>
  </si>
  <si>
    <t>HARY </t>
  </si>
  <si>
    <t>REMY </t>
  </si>
  <si>
    <t> 1573095  </t>
  </si>
  <si>
    <t>LEPRESTRE </t>
  </si>
  <si>
    <t>NIELS </t>
  </si>
  <si>
    <t> 1573112  </t>
  </si>
  <si>
    <t>MARTINEZ </t>
  </si>
  <si>
    <t>PIERRE </t>
  </si>
  <si>
    <t> 1573187  </t>
  </si>
  <si>
    <t>JOHAN </t>
  </si>
  <si>
    <t> 1501826  </t>
  </si>
  <si>
    <t>ALEXIS </t>
  </si>
  <si>
    <t> 1501829  </t>
  </si>
  <si>
    <t>MEZZA </t>
  </si>
  <si>
    <t> 1476912  </t>
  </si>
  <si>
    <t>PAVOINE </t>
  </si>
  <si>
    <t>CORENTIN </t>
  </si>
  <si>
    <t> 1573240  </t>
  </si>
  <si>
    <t>ROBIN </t>
  </si>
  <si>
    <t> 1573265  </t>
  </si>
  <si>
    <t>PUCCINI </t>
  </si>
  <si>
    <t>DANY </t>
  </si>
  <si>
    <t> 1581727  </t>
  </si>
  <si>
    <t> 1605253  </t>
  </si>
  <si>
    <t>ROUSSEAU </t>
  </si>
  <si>
    <t>JULES </t>
  </si>
  <si>
    <t> 1382947  </t>
  </si>
  <si>
    <t>SIGANOS </t>
  </si>
  <si>
    <t>KEVIN </t>
  </si>
  <si>
    <t> 1573366  </t>
  </si>
  <si>
    <t>THOMAS BENJAMIN </t>
  </si>
  <si>
    <t>CLEMENT </t>
  </si>
  <si>
    <t> 1573375  </t>
  </si>
  <si>
    <t>MATHEO </t>
  </si>
  <si>
    <t> 1594613  </t>
  </si>
  <si>
    <t>NELLER </t>
  </si>
  <si>
    <t>SOUBIE </t>
  </si>
  <si>
    <t>ABDELOUMNI </t>
  </si>
  <si>
    <t>MYRIAM </t>
  </si>
  <si>
    <t> 1576785  </t>
  </si>
  <si>
    <t>BASSERY </t>
  </si>
  <si>
    <t>DAPHNE </t>
  </si>
  <si>
    <t> 1408752  </t>
  </si>
  <si>
    <t>BECKER </t>
  </si>
  <si>
    <t>LOU </t>
  </si>
  <si>
    <t> 1631330  </t>
  </si>
  <si>
    <t>BONNAIRE </t>
  </si>
  <si>
    <t>NINON </t>
  </si>
  <si>
    <t> 1562790  </t>
  </si>
  <si>
    <t>EL HOUSNI </t>
  </si>
  <si>
    <t>ANISSA </t>
  </si>
  <si>
    <t> 1302442  </t>
  </si>
  <si>
    <t>FERT </t>
  </si>
  <si>
    <t>CHLOE </t>
  </si>
  <si>
    <t> 1566554  </t>
  </si>
  <si>
    <t>FRUND </t>
  </si>
  <si>
    <t>ELEONORE </t>
  </si>
  <si>
    <t> 1379740  </t>
  </si>
  <si>
    <t>GOCLAWSKI </t>
  </si>
  <si>
    <t>LOLA </t>
  </si>
  <si>
    <t> 1559674  </t>
  </si>
  <si>
    <t>KHEDADI </t>
  </si>
  <si>
    <t>DEBORAH </t>
  </si>
  <si>
    <t> 1603149  </t>
  </si>
  <si>
    <t>KIPPER-RENAUD </t>
  </si>
  <si>
    <t>MAIWENN </t>
  </si>
  <si>
    <t> 1340725  </t>
  </si>
  <si>
    <t>MARINI </t>
  </si>
  <si>
    <t>CASSANDRE </t>
  </si>
  <si>
    <t> 1589717  </t>
  </si>
  <si>
    <t>CELIA </t>
  </si>
  <si>
    <t> 1485941  </t>
  </si>
  <si>
    <t>OFFNER </t>
  </si>
  <si>
    <t> 1603258  </t>
  </si>
  <si>
    <t>CAPUCINE </t>
  </si>
  <si>
    <t> 1462824  </t>
  </si>
  <si>
    <t>THIEBERGIEN </t>
  </si>
  <si>
    <t>LOULA </t>
  </si>
  <si>
    <t> 1556709  </t>
  </si>
  <si>
    <t>AGARD </t>
  </si>
  <si>
    <t>SIMON </t>
  </si>
  <si>
    <t> 1485736  </t>
  </si>
  <si>
    <t>BAUDON </t>
  </si>
  <si>
    <t> 1498336  </t>
  </si>
  <si>
    <t>BEAUVALLET </t>
  </si>
  <si>
    <t> 1488935  </t>
  </si>
  <si>
    <t>CHASSIGNOLE </t>
  </si>
  <si>
    <t>NOE </t>
  </si>
  <si>
    <t> 1434791  </t>
  </si>
  <si>
    <t>GALVAING </t>
  </si>
  <si>
    <t>ETHAN </t>
  </si>
  <si>
    <t> 1376342  </t>
  </si>
  <si>
    <t>GUILLOT </t>
  </si>
  <si>
    <t> 1529739  </t>
  </si>
  <si>
    <t>JANNAIRE </t>
  </si>
  <si>
    <t> 1408746  </t>
  </si>
  <si>
    <t>JI </t>
  </si>
  <si>
    <t>PAUL </t>
  </si>
  <si>
    <t> 1559707  </t>
  </si>
  <si>
    <t>LARAIGNOU </t>
  </si>
  <si>
    <t>NATHAN </t>
  </si>
  <si>
    <t> 1559735  </t>
  </si>
  <si>
    <t>MAMETZ </t>
  </si>
  <si>
    <t>ANTOINE </t>
  </si>
  <si>
    <t> 1488940  </t>
  </si>
  <si>
    <t>MARIEL </t>
  </si>
  <si>
    <t> 1559664  </t>
  </si>
  <si>
    <t>MARTIN DE SAINT... </t>
  </si>
  <si>
    <t>COME </t>
  </si>
  <si>
    <t> 1485687  </t>
  </si>
  <si>
    <t>MARTINEZ-TAZARO </t>
  </si>
  <si>
    <t> 1302454  </t>
  </si>
  <si>
    <t>ROUSSELIER </t>
  </si>
  <si>
    <t>ALEXI </t>
  </si>
  <si>
    <t> 1425684  </t>
  </si>
  <si>
    <t>TRENTESAUX </t>
  </si>
  <si>
    <t>THOMAS </t>
  </si>
  <si>
    <t> 1438169  </t>
  </si>
  <si>
    <t>VIGNAUD </t>
  </si>
  <si>
    <t>GUILLAUME </t>
  </si>
  <si>
    <t> 1370895  </t>
  </si>
  <si>
    <t>LANFRANCHI </t>
  </si>
  <si>
    <t>LUCINE </t>
  </si>
  <si>
    <t> 1556712  </t>
  </si>
  <si>
    <t>LEVY-LANCELIN </t>
  </si>
  <si>
    <t>JOSEPHINE </t>
  </si>
  <si>
    <t> 1576795  </t>
  </si>
  <si>
    <t>SERIEYS </t>
  </si>
  <si>
    <t>EMIE </t>
  </si>
  <si>
    <t> 1603154  </t>
  </si>
  <si>
    <t>JULIE </t>
  </si>
  <si>
    <t> 1631328  </t>
  </si>
  <si>
    <t>SIDIBE </t>
  </si>
  <si>
    <t>ROKIA </t>
  </si>
  <si>
    <t> 1556710  </t>
  </si>
  <si>
    <t>BEAL </t>
  </si>
  <si>
    <t>NICOLAS </t>
  </si>
  <si>
    <t> 1566563  </t>
  </si>
  <si>
    <t>BOYER </t>
  </si>
  <si>
    <t> 1640255  </t>
  </si>
  <si>
    <t>BRIBANT </t>
  </si>
  <si>
    <t> 1589737  </t>
  </si>
  <si>
    <t>CAPITTO </t>
  </si>
  <si>
    <t>MACEO </t>
  </si>
  <si>
    <t> 1474180  </t>
  </si>
  <si>
    <t>COLIN </t>
  </si>
  <si>
    <t> 1566573  </t>
  </si>
  <si>
    <t>CHATON </t>
  </si>
  <si>
    <t>CEDRIC </t>
  </si>
  <si>
    <t> 1572781  </t>
  </si>
  <si>
    <t>COUTANT </t>
  </si>
  <si>
    <t>GUILHEM </t>
  </si>
  <si>
    <t> 1572793  </t>
  </si>
  <si>
    <t>NOLAN </t>
  </si>
  <si>
    <t> 1522704  </t>
  </si>
  <si>
    <t>FRABEL </t>
  </si>
  <si>
    <t>MAXIME </t>
  </si>
  <si>
    <t> 1572784  </t>
  </si>
  <si>
    <t>GASSAMA </t>
  </si>
  <si>
    <t>AMARA </t>
  </si>
  <si>
    <t> 1638416  </t>
  </si>
  <si>
    <t>GAULON </t>
  </si>
  <si>
    <t>SAMUEL </t>
  </si>
  <si>
    <t> 1589699  </t>
  </si>
  <si>
    <t>HELLIOT </t>
  </si>
  <si>
    <t>DANN </t>
  </si>
  <si>
    <t> 1576840  </t>
  </si>
  <si>
    <t>LAMBLA </t>
  </si>
  <si>
    <t> 1463257  </t>
  </si>
  <si>
    <t>LASSIS-CHARPATE... </t>
  </si>
  <si>
    <t>DORIAN </t>
  </si>
  <si>
    <t> 1559721  </t>
  </si>
  <si>
    <t>LEGRAND </t>
  </si>
  <si>
    <t>LUCAS </t>
  </si>
  <si>
    <t> 1576774  </t>
  </si>
  <si>
    <t>PIGOT </t>
  </si>
  <si>
    <t> 1566598  </t>
  </si>
  <si>
    <t>RODOT </t>
  </si>
  <si>
    <t> 1622737  </t>
  </si>
  <si>
    <t>SOARES </t>
  </si>
  <si>
    <t>ANDY </t>
  </si>
  <si>
    <t> 1621836  </t>
  </si>
  <si>
    <t>BONNAL </t>
  </si>
  <si>
    <t>MANON </t>
  </si>
  <si>
    <t> 1570381  </t>
  </si>
  <si>
    <t>CHASSET </t>
  </si>
  <si>
    <t>PERRINE </t>
  </si>
  <si>
    <t> 1360685  </t>
  </si>
  <si>
    <t>COCHIN </t>
  </si>
  <si>
    <t>LOAN </t>
  </si>
  <si>
    <t> 1596262  </t>
  </si>
  <si>
    <t>DESGRANGES </t>
  </si>
  <si>
    <t>ALICIA </t>
  </si>
  <si>
    <t> 1585560  </t>
  </si>
  <si>
    <t>DUCLOS </t>
  </si>
  <si>
    <t> 1415531  </t>
  </si>
  <si>
    <t>JUY </t>
  </si>
  <si>
    <t>KASSANDRA </t>
  </si>
  <si>
    <t> 1319106  </t>
  </si>
  <si>
    <t>LAMBERT </t>
  </si>
  <si>
    <t>MELINA </t>
  </si>
  <si>
    <t> 1397965  </t>
  </si>
  <si>
    <t>LIMBERTIE </t>
  </si>
  <si>
    <t>MATHILDE </t>
  </si>
  <si>
    <t> 1502081  </t>
  </si>
  <si>
    <t>PATERNOTTES </t>
  </si>
  <si>
    <t>MAEIANNE </t>
  </si>
  <si>
    <t> 1326509  </t>
  </si>
  <si>
    <t>PICOT </t>
  </si>
  <si>
    <t>LOANE </t>
  </si>
  <si>
    <t> 1523104  </t>
  </si>
  <si>
    <t>PINCE </t>
  </si>
  <si>
    <t>NOEMIE </t>
  </si>
  <si>
    <t> 1390201  </t>
  </si>
  <si>
    <t> 1390212  </t>
  </si>
  <si>
    <t>ZERBIB </t>
  </si>
  <si>
    <t>BETTY </t>
  </si>
  <si>
    <t> 1319069  </t>
  </si>
  <si>
    <t>BAPIN </t>
  </si>
  <si>
    <t> 1583556  </t>
  </si>
  <si>
    <t>BERTRAND </t>
  </si>
  <si>
    <t>EVANN </t>
  </si>
  <si>
    <t> 1422008  </t>
  </si>
  <si>
    <t>CORNUCHE </t>
  </si>
  <si>
    <t> 1402255  </t>
  </si>
  <si>
    <t>FRUGIER </t>
  </si>
  <si>
    <t> 1596052  </t>
  </si>
  <si>
    <t>GUEBLI </t>
  </si>
  <si>
    <t> 1415581  </t>
  </si>
  <si>
    <t>MADI </t>
  </si>
  <si>
    <t>ILYES </t>
  </si>
  <si>
    <t> 1390206  </t>
  </si>
  <si>
    <t>PALOT </t>
  </si>
  <si>
    <t>DYLONE </t>
  </si>
  <si>
    <t> 1319062  </t>
  </si>
  <si>
    <t>EL BACHRI </t>
  </si>
  <si>
    <t>INES </t>
  </si>
  <si>
    <t> 1585540  </t>
  </si>
  <si>
    <t>MANELE </t>
  </si>
  <si>
    <t> 1583709  </t>
  </si>
  <si>
    <t>MARCHESE </t>
  </si>
  <si>
    <t> 1596059  </t>
  </si>
  <si>
    <t> 1583698  </t>
  </si>
  <si>
    <t>EYOGO </t>
  </si>
  <si>
    <t>CHRYS </t>
  </si>
  <si>
    <t> 1570362  </t>
  </si>
  <si>
    <t>LOURNE </t>
  </si>
  <si>
    <t>JEREMY </t>
  </si>
  <si>
    <t> 1604354  </t>
  </si>
  <si>
    <t>MORIN </t>
  </si>
  <si>
    <t>ESTEBAN </t>
  </si>
  <si>
    <t> 1570352  </t>
  </si>
  <si>
    <t>BAZIN</t>
  </si>
  <si>
    <t>ELVINA</t>
  </si>
  <si>
    <t>CORTI</t>
  </si>
  <si>
    <t>EL OUARET</t>
  </si>
  <si>
    <t>JANNA</t>
  </si>
  <si>
    <t>FAULLA</t>
  </si>
  <si>
    <t>LEANDRE</t>
  </si>
  <si>
    <t>MICAËLA</t>
  </si>
  <si>
    <t>PALMONT</t>
  </si>
  <si>
    <t>PEP-BATOUMBOUG</t>
  </si>
  <si>
    <t>LAYANA</t>
  </si>
  <si>
    <t>JADE</t>
  </si>
  <si>
    <t>SARR</t>
  </si>
  <si>
    <t>MARYEM</t>
  </si>
  <si>
    <t>MAYRA</t>
  </si>
  <si>
    <t>WALKER</t>
  </si>
  <si>
    <t>JAELYNA</t>
  </si>
  <si>
    <t>AMACIN</t>
  </si>
  <si>
    <t>TIFFAINE</t>
  </si>
  <si>
    <t>BENFEKKANI</t>
  </si>
  <si>
    <t>MERIEM</t>
  </si>
  <si>
    <t>DESZELUS</t>
  </si>
  <si>
    <t>CAMILLE</t>
  </si>
  <si>
    <t>DJIMADOUMADJI</t>
  </si>
  <si>
    <t>SCHEMAEJA</t>
  </si>
  <si>
    <t>EVEDJI</t>
  </si>
  <si>
    <t>KASINDU</t>
  </si>
  <si>
    <t>KRIBECHE</t>
  </si>
  <si>
    <t>SIRINA</t>
  </si>
  <si>
    <t>LORNG</t>
  </si>
  <si>
    <t>JOHANA</t>
  </si>
  <si>
    <t>SAOU</t>
  </si>
  <si>
    <t>SALLY</t>
  </si>
  <si>
    <t>DAMON</t>
  </si>
  <si>
    <t>DUFOUR</t>
  </si>
  <si>
    <t>JAMES</t>
  </si>
  <si>
    <t>EL BACHA</t>
  </si>
  <si>
    <t>MIMOUN</t>
  </si>
  <si>
    <t>GUERRO</t>
  </si>
  <si>
    <t>KEO</t>
  </si>
  <si>
    <t>KHELIFA-ZOUBIR</t>
  </si>
  <si>
    <t>LETELLIER</t>
  </si>
  <si>
    <t>CYPRIEN</t>
  </si>
  <si>
    <t>MALAFOSSE</t>
  </si>
  <si>
    <t>KILIAN</t>
  </si>
  <si>
    <t>PAINDEPICE</t>
  </si>
  <si>
    <t>MELVYN</t>
  </si>
  <si>
    <t>PANOTIER</t>
  </si>
  <si>
    <t>LENNY-MORGAN</t>
  </si>
  <si>
    <t>PHILIPPON</t>
  </si>
  <si>
    <t>RAFIK</t>
  </si>
  <si>
    <t>RUSSMANN</t>
  </si>
  <si>
    <t>TERDJEMANE</t>
  </si>
  <si>
    <t>ELOUAN</t>
  </si>
  <si>
    <t>TOURE</t>
  </si>
  <si>
    <t>ALI</t>
  </si>
  <si>
    <t>ALBINO</t>
  </si>
  <si>
    <t>COUTEL</t>
  </si>
  <si>
    <t>YASSIN</t>
  </si>
  <si>
    <t>ITOTA BOZONKI</t>
  </si>
  <si>
    <t>BRYAN</t>
  </si>
  <si>
    <t>MEDJHOUDA</t>
  </si>
  <si>
    <t>SABRI</t>
  </si>
  <si>
    <t>OBEGA</t>
  </si>
  <si>
    <t>YANNIS</t>
  </si>
  <si>
    <t>PETRUS</t>
  </si>
  <si>
    <t>LYAM</t>
  </si>
  <si>
    <t>AOUANE </t>
  </si>
  <si>
    <t>KAHINA </t>
  </si>
  <si>
    <t> 1506975  </t>
  </si>
  <si>
    <t>AVELINE </t>
  </si>
  <si>
    <t>ELSA </t>
  </si>
  <si>
    <t> 1536865  </t>
  </si>
  <si>
    <t>BARTOUCHE </t>
  </si>
  <si>
    <t>OPHELIE </t>
  </si>
  <si>
    <t> 1398347  </t>
  </si>
  <si>
    <t>BAUSSART </t>
  </si>
  <si>
    <t> 1364528  </t>
  </si>
  <si>
    <t>GAZAGNE </t>
  </si>
  <si>
    <t> 1519375  </t>
  </si>
  <si>
    <t>JOUET </t>
  </si>
  <si>
    <t> 1519369  </t>
  </si>
  <si>
    <t>SEBAS </t>
  </si>
  <si>
    <t>NELLY </t>
  </si>
  <si>
    <t> 1360944  </t>
  </si>
  <si>
    <t>WEIHERMANN </t>
  </si>
  <si>
    <t>LANA </t>
  </si>
  <si>
    <t> 1615986  </t>
  </si>
  <si>
    <t>DA COSTA </t>
  </si>
  <si>
    <t>FRANCISCO </t>
  </si>
  <si>
    <t> 1412369  </t>
  </si>
  <si>
    <t>GROSCHTERN </t>
  </si>
  <si>
    <t> 1519368  </t>
  </si>
  <si>
    <t>HIDEUX </t>
  </si>
  <si>
    <t> 1571931  </t>
  </si>
  <si>
    <t>LAURENT </t>
  </si>
  <si>
    <t> 1598024  </t>
  </si>
  <si>
    <t>LEGROS </t>
  </si>
  <si>
    <t>DENNY'S </t>
  </si>
  <si>
    <t> 1598052  </t>
  </si>
  <si>
    <t>MILLOT </t>
  </si>
  <si>
    <t>ULYSSE </t>
  </si>
  <si>
    <t> 1475698  </t>
  </si>
  <si>
    <t>MONNIER </t>
  </si>
  <si>
    <t>THIBAULT </t>
  </si>
  <si>
    <t> 1520574  </t>
  </si>
  <si>
    <t>PANCELOT </t>
  </si>
  <si>
    <t>JEAN-BAPTISTE </t>
  </si>
  <si>
    <t> 1598039  </t>
  </si>
  <si>
    <t>ZAHDANE </t>
  </si>
  <si>
    <t>NASSIM </t>
  </si>
  <si>
    <t> 1606654  </t>
  </si>
  <si>
    <t>BROCHOT </t>
  </si>
  <si>
    <t>LINA </t>
  </si>
  <si>
    <t> 1606614  </t>
  </si>
  <si>
    <t>CAZIN </t>
  </si>
  <si>
    <t>VALENTINE </t>
  </si>
  <si>
    <t> 1606644  </t>
  </si>
  <si>
    <t>LEONIE </t>
  </si>
  <si>
    <t> 1539848  </t>
  </si>
  <si>
    <t>MARINKA </t>
  </si>
  <si>
    <t> 1643195  </t>
  </si>
  <si>
    <t>LOISEAU </t>
  </si>
  <si>
    <t>AERIS </t>
  </si>
  <si>
    <t> 1519365  </t>
  </si>
  <si>
    <t>ALIX </t>
  </si>
  <si>
    <t> 1598007  </t>
  </si>
  <si>
    <t>MAUFROY </t>
  </si>
  <si>
    <t>CLEMENCE </t>
  </si>
  <si>
    <t> 1573446  </t>
  </si>
  <si>
    <t>MINTANGA ZOGO </t>
  </si>
  <si>
    <t>LARISSA </t>
  </si>
  <si>
    <t> 1645273  </t>
  </si>
  <si>
    <t>POLONIO </t>
  </si>
  <si>
    <t>JUSTINE </t>
  </si>
  <si>
    <t> 1570679  </t>
  </si>
  <si>
    <t>TANNOURI </t>
  </si>
  <si>
    <t>HELENE </t>
  </si>
  <si>
    <t> 1573417  </t>
  </si>
  <si>
    <t>TAYSSE </t>
  </si>
  <si>
    <t>CLARA </t>
  </si>
  <si>
    <t> 1573427  </t>
  </si>
  <si>
    <t>YASMINE </t>
  </si>
  <si>
    <t> 1640182  </t>
  </si>
  <si>
    <t>RAYAN </t>
  </si>
  <si>
    <t> 1475707  </t>
  </si>
  <si>
    <t>BARRAU-VAN LAND... </t>
  </si>
  <si>
    <t>GAEL </t>
  </si>
  <si>
    <t> 1536863  </t>
  </si>
  <si>
    <t>AURELIEN </t>
  </si>
  <si>
    <t> 1519383  </t>
  </si>
  <si>
    <t> 1519385  </t>
  </si>
  <si>
    <t>CAILLEAUD </t>
  </si>
  <si>
    <t>MATTHEW </t>
  </si>
  <si>
    <t> 1572005  </t>
  </si>
  <si>
    <t>COLLET </t>
  </si>
  <si>
    <t>ILAN </t>
  </si>
  <si>
    <t> 1640183  </t>
  </si>
  <si>
    <t>SERGINHO </t>
  </si>
  <si>
    <t> 1572021  </t>
  </si>
  <si>
    <t>DESMIER </t>
  </si>
  <si>
    <t>LOUP </t>
  </si>
  <si>
    <t> 1398315  </t>
  </si>
  <si>
    <t>GUYOT </t>
  </si>
  <si>
    <t>BAPTISTE </t>
  </si>
  <si>
    <t> 1536867  </t>
  </si>
  <si>
    <t>LORENZO </t>
  </si>
  <si>
    <t> 1598017  </t>
  </si>
  <si>
    <t>LANCELOT </t>
  </si>
  <si>
    <t> 1475691  </t>
  </si>
  <si>
    <t>OLIVARES </t>
  </si>
  <si>
    <t> 1573437  </t>
  </si>
  <si>
    <t> 1598045  </t>
  </si>
  <si>
    <t>AUGENDRE </t>
  </si>
  <si>
    <t>MAEVA </t>
  </si>
  <si>
    <t> 1391571  </t>
  </si>
  <si>
    <t>AZZOUZ </t>
  </si>
  <si>
    <t>WAHIBA </t>
  </si>
  <si>
    <t> 1312762  </t>
  </si>
  <si>
    <t>COULAUD VINCENT </t>
  </si>
  <si>
    <t>COLLEEN </t>
  </si>
  <si>
    <t> 1494679  </t>
  </si>
  <si>
    <t>AL HOMSI </t>
  </si>
  <si>
    <t>ROMAIN </t>
  </si>
  <si>
    <t> 1484105  </t>
  </si>
  <si>
    <t>BASTARD </t>
  </si>
  <si>
    <t> 1312764  </t>
  </si>
  <si>
    <t>CARDELLA </t>
  </si>
  <si>
    <t> 1326442  </t>
  </si>
  <si>
    <t> 1326457  </t>
  </si>
  <si>
    <t>CHEHADE </t>
  </si>
  <si>
    <t>ADAM </t>
  </si>
  <si>
    <t> 1518148  </t>
  </si>
  <si>
    <t>DEHEDEH </t>
  </si>
  <si>
    <t>BILLAL </t>
  </si>
  <si>
    <t> 1610017  </t>
  </si>
  <si>
    <t>DI COCCO </t>
  </si>
  <si>
    <t>MAXANCE </t>
  </si>
  <si>
    <t> 1599753  </t>
  </si>
  <si>
    <t>DUVAL </t>
  </si>
  <si>
    <t> 1446383  </t>
  </si>
  <si>
    <t>HEMAD </t>
  </si>
  <si>
    <t> 1557256  </t>
  </si>
  <si>
    <t>LAMY </t>
  </si>
  <si>
    <t>AYMERIC </t>
  </si>
  <si>
    <t> 1301925  </t>
  </si>
  <si>
    <t>PIMOULLE </t>
  </si>
  <si>
    <t>MAXENCE </t>
  </si>
  <si>
    <t> 1580317  </t>
  </si>
  <si>
    <t>RENARD </t>
  </si>
  <si>
    <t>REMI </t>
  </si>
  <si>
    <t> 1391734  </t>
  </si>
  <si>
    <t>DEBORDE </t>
  </si>
  <si>
    <t>AXELLE </t>
  </si>
  <si>
    <t> 1580365  </t>
  </si>
  <si>
    <t>GILLET </t>
  </si>
  <si>
    <t>FAUSTINE </t>
  </si>
  <si>
    <t> 1574033  </t>
  </si>
  <si>
    <t>ANGEL </t>
  </si>
  <si>
    <t> 1580280  </t>
  </si>
  <si>
    <t>MONTAILLIE </t>
  </si>
  <si>
    <t>MARINE </t>
  </si>
  <si>
    <t> 1504846  </t>
  </si>
  <si>
    <t>MOUROT </t>
  </si>
  <si>
    <t>CLAIRE </t>
  </si>
  <si>
    <t> 1557203  </t>
  </si>
  <si>
    <t>AOURAGH </t>
  </si>
  <si>
    <t>ERWAN </t>
  </si>
  <si>
    <t> 1574037  </t>
  </si>
  <si>
    <t>DE DIOS </t>
  </si>
  <si>
    <t> 1588590  </t>
  </si>
  <si>
    <t>DE SOUSA-BORGES </t>
  </si>
  <si>
    <t> 1599773  </t>
  </si>
  <si>
    <t> 1599790  </t>
  </si>
  <si>
    <t>DEBIASI </t>
  </si>
  <si>
    <t>EVAN </t>
  </si>
  <si>
    <t> 1580307  </t>
  </si>
  <si>
    <t>JACQUE-MAGDELEN... </t>
  </si>
  <si>
    <t>NESTA </t>
  </si>
  <si>
    <t> 1609928  </t>
  </si>
  <si>
    <t>JOUHANNAUD </t>
  </si>
  <si>
    <t> 1557250  </t>
  </si>
  <si>
    <t>LEDUCQ </t>
  </si>
  <si>
    <t> 1580301  </t>
  </si>
  <si>
    <t>LEGRIX </t>
  </si>
  <si>
    <t>TITOUAN </t>
  </si>
  <si>
    <t> 1521343  </t>
  </si>
  <si>
    <t>MAGRE </t>
  </si>
  <si>
    <t> 1580397  </t>
  </si>
  <si>
    <t>MONGE </t>
  </si>
  <si>
    <t>XABI </t>
  </si>
  <si>
    <t> 1535586  </t>
  </si>
  <si>
    <t>OLIVEIRA </t>
  </si>
  <si>
    <t>ANTHONY </t>
  </si>
  <si>
    <t> 1557207  </t>
  </si>
  <si>
    <t>TOURLIAC </t>
  </si>
  <si>
    <t> 1574013  </t>
  </si>
  <si>
    <t>VIGOT </t>
  </si>
  <si>
    <t> 1557252  </t>
  </si>
  <si>
    <t>ANDRE GOURDON</t>
  </si>
  <si>
    <t>Challenge de Savigny (J1) - EA / PO (2014)</t>
  </si>
  <si>
    <t>(CSPA) PROVINS</t>
  </si>
  <si>
    <t>FLAMENT </t>
  </si>
  <si>
    <t>CAROLINE </t>
  </si>
  <si>
    <t> 1597588  </t>
  </si>
  <si>
    <t>MAREZ </t>
  </si>
  <si>
    <t> 1501528  </t>
  </si>
  <si>
    <t>MAUPETIT </t>
  </si>
  <si>
    <t>ELOISE </t>
  </si>
  <si>
    <t> 1477754  </t>
  </si>
  <si>
    <t>MORISSET </t>
  </si>
  <si>
    <t> 1510988  </t>
  </si>
  <si>
    <t>STANCO </t>
  </si>
  <si>
    <t>ALEXIA </t>
  </si>
  <si>
    <t> 1501536  </t>
  </si>
  <si>
    <t>SUZIN </t>
  </si>
  <si>
    <t>ELORA </t>
  </si>
  <si>
    <t> 1440976  </t>
  </si>
  <si>
    <t>VANACKER </t>
  </si>
  <si>
    <t> 1615281  </t>
  </si>
  <si>
    <t>VILLIN </t>
  </si>
  <si>
    <t>TATIANA </t>
  </si>
  <si>
    <t> 1310478  </t>
  </si>
  <si>
    <t>VOELKEL </t>
  </si>
  <si>
    <t>LOUANE </t>
  </si>
  <si>
    <t> 1501525  </t>
  </si>
  <si>
    <t>BOUKARAI </t>
  </si>
  <si>
    <t> 1412095  </t>
  </si>
  <si>
    <t>CASTRIEN </t>
  </si>
  <si>
    <t>CHRISTIANO </t>
  </si>
  <si>
    <t> 1597584  </t>
  </si>
  <si>
    <t>DENIS </t>
  </si>
  <si>
    <t> 1613855  </t>
  </si>
  <si>
    <t>FOUIN </t>
  </si>
  <si>
    <t>VICTOR </t>
  </si>
  <si>
    <t> 1615226  </t>
  </si>
  <si>
    <t>HERLUISON </t>
  </si>
  <si>
    <t>CYPRIEN </t>
  </si>
  <si>
    <t> 1440983  </t>
  </si>
  <si>
    <t>PEROT </t>
  </si>
  <si>
    <t> 1412172  </t>
  </si>
  <si>
    <t>PERROT </t>
  </si>
  <si>
    <t> 1585221  </t>
  </si>
  <si>
    <t> 1597587  </t>
  </si>
  <si>
    <t>ENAMA </t>
  </si>
  <si>
    <t>CLEA </t>
  </si>
  <si>
    <t> 1615244  </t>
  </si>
  <si>
    <t>LEFEVRE </t>
  </si>
  <si>
    <t> 1598138  </t>
  </si>
  <si>
    <t>DUFOUR COCQUELE</t>
  </si>
  <si>
    <t>CALVO </t>
  </si>
  <si>
    <t>MATTEI </t>
  </si>
  <si>
    <t> 1613868  </t>
  </si>
  <si>
    <t>TOM </t>
  </si>
  <si>
    <t> 1615222  </t>
  </si>
  <si>
    <t>FOURNIER </t>
  </si>
  <si>
    <t>GREGOIRE </t>
  </si>
  <si>
    <t> 1598125  </t>
  </si>
  <si>
    <t>GEOFFROY </t>
  </si>
  <si>
    <t>VINCENT </t>
  </si>
  <si>
    <t> 1477769  </t>
  </si>
  <si>
    <t>JASARON </t>
  </si>
  <si>
    <t> 1613863  </t>
  </si>
  <si>
    <t> 1613872  </t>
  </si>
  <si>
    <t>M'BASSE </t>
  </si>
  <si>
    <t> 1627794  </t>
  </si>
  <si>
    <t> 1615233  </t>
  </si>
  <si>
    <t>VILFEU </t>
  </si>
  <si>
    <t>LILIAN </t>
  </si>
  <si>
    <t> 1487412  </t>
  </si>
  <si>
    <t>AFIR </t>
  </si>
  <si>
    <t>AMIRA </t>
  </si>
  <si>
    <t> 1632987  </t>
  </si>
  <si>
    <t>BAILLY </t>
  </si>
  <si>
    <t>TESSA </t>
  </si>
  <si>
    <t> 1632984  </t>
  </si>
  <si>
    <t>BORG </t>
  </si>
  <si>
    <t> 1617258  </t>
  </si>
  <si>
    <t>DABACH </t>
  </si>
  <si>
    <t>NISRINE </t>
  </si>
  <si>
    <t> 1627884  </t>
  </si>
  <si>
    <t>KIBELUSHI </t>
  </si>
  <si>
    <t>CHILUFYA-KANDEU </t>
  </si>
  <si>
    <t> 1413041  </t>
  </si>
  <si>
    <t>LABIDI </t>
  </si>
  <si>
    <t>MAELLE </t>
  </si>
  <si>
    <t> 1442144  </t>
  </si>
  <si>
    <t>MADRID </t>
  </si>
  <si>
    <t>AMELIE </t>
  </si>
  <si>
    <t> 1616970  </t>
  </si>
  <si>
    <t>MOREIRA </t>
  </si>
  <si>
    <t> 1616975  </t>
  </si>
  <si>
    <t>MOUNY </t>
  </si>
  <si>
    <t>LEA-ANGELINA </t>
  </si>
  <si>
    <t> 1617242  </t>
  </si>
  <si>
    <t>NOGUES </t>
  </si>
  <si>
    <t>ALANNAH </t>
  </si>
  <si>
    <t> 1514547  </t>
  </si>
  <si>
    <t>PALUMBO </t>
  </si>
  <si>
    <t> 1404884  </t>
  </si>
  <si>
    <t>SAHNOUN </t>
  </si>
  <si>
    <t>NABILA </t>
  </si>
  <si>
    <t> 1639263  </t>
  </si>
  <si>
    <t>SCHAMBERGER </t>
  </si>
  <si>
    <t> 1616979  </t>
  </si>
  <si>
    <t>BALK </t>
  </si>
  <si>
    <t> 1514592  </t>
  </si>
  <si>
    <t>BERGUE </t>
  </si>
  <si>
    <t>WILLIAM </t>
  </si>
  <si>
    <t> 1542305  </t>
  </si>
  <si>
    <t>BRAYER </t>
  </si>
  <si>
    <t>MATEO </t>
  </si>
  <si>
    <t> 1617254  </t>
  </si>
  <si>
    <t>CANEPA </t>
  </si>
  <si>
    <t> 1404857  </t>
  </si>
  <si>
    <t>CANTIN </t>
  </si>
  <si>
    <t>MICKAEL </t>
  </si>
  <si>
    <t> 1625890  </t>
  </si>
  <si>
    <t>CERLAND </t>
  </si>
  <si>
    <t>EMILIEN </t>
  </si>
  <si>
    <t> 1426788  </t>
  </si>
  <si>
    <t>HAMZA </t>
  </si>
  <si>
    <t> 1632982  </t>
  </si>
  <si>
    <t>DEJEAN </t>
  </si>
  <si>
    <t>SALOMON </t>
  </si>
  <si>
    <t> 1269067  </t>
  </si>
  <si>
    <t>IZIMI </t>
  </si>
  <si>
    <t>CHRIS </t>
  </si>
  <si>
    <t> 1448650  </t>
  </si>
  <si>
    <t>LEME-PINCHARD </t>
  </si>
  <si>
    <t> 1617247  </t>
  </si>
  <si>
    <t>LENOBLE </t>
  </si>
  <si>
    <t> 1625891  </t>
  </si>
  <si>
    <t>NETTE </t>
  </si>
  <si>
    <t> 1525645  </t>
  </si>
  <si>
    <t>MAMADOU </t>
  </si>
  <si>
    <t> 1617228  </t>
  </si>
  <si>
    <t>TIROUCHE </t>
  </si>
  <si>
    <t> 1319131  </t>
  </si>
  <si>
    <t>VILLEDIEU </t>
  </si>
  <si>
    <t>EWAN </t>
  </si>
  <si>
    <t> 1525642  </t>
  </si>
  <si>
    <t>ZAFRA </t>
  </si>
  <si>
    <t>HARRY </t>
  </si>
  <si>
    <t> 1617246  </t>
  </si>
  <si>
    <t>ASHRAF </t>
  </si>
  <si>
    <t>AJARE </t>
  </si>
  <si>
    <t> 1525630  </t>
  </si>
  <si>
    <t>BERTY </t>
  </si>
  <si>
    <t>LUCILE </t>
  </si>
  <si>
    <t> 1625897  </t>
  </si>
  <si>
    <t>BYSTRY </t>
  </si>
  <si>
    <t> 1616980  </t>
  </si>
  <si>
    <t>CHAOUI </t>
  </si>
  <si>
    <t>SOUMEYA </t>
  </si>
  <si>
    <t> 1616983  </t>
  </si>
  <si>
    <t>GUILBAUD </t>
  </si>
  <si>
    <t>SOUKEYNA </t>
  </si>
  <si>
    <t> 1551303  </t>
  </si>
  <si>
    <t>HACQUARD </t>
  </si>
  <si>
    <t>CORALINE </t>
  </si>
  <si>
    <t> 1617260  </t>
  </si>
  <si>
    <t>LILYA </t>
  </si>
  <si>
    <t> 1632980  </t>
  </si>
  <si>
    <t>NAMANE </t>
  </si>
  <si>
    <t>AMELIA </t>
  </si>
  <si>
    <t> 1617213  </t>
  </si>
  <si>
    <t>TCHAKOUNTE </t>
  </si>
  <si>
    <t> 1371157  </t>
  </si>
  <si>
    <t>BERTON </t>
  </si>
  <si>
    <t> 1525587  </t>
  </si>
  <si>
    <t>BRIVOT </t>
  </si>
  <si>
    <t> 1617218  </t>
  </si>
  <si>
    <t> 1514583  </t>
  </si>
  <si>
    <t> 1514586  </t>
  </si>
  <si>
    <t>DE CECCO </t>
  </si>
  <si>
    <t>MATTIA </t>
  </si>
  <si>
    <t> 1537162  </t>
  </si>
  <si>
    <t>DETOLLENAERE </t>
  </si>
  <si>
    <t> 1617220  </t>
  </si>
  <si>
    <t>DIGHIERO </t>
  </si>
  <si>
    <t>MARTIN </t>
  </si>
  <si>
    <t> 1410554  </t>
  </si>
  <si>
    <t>DUTHION </t>
  </si>
  <si>
    <t>SANDRO </t>
  </si>
  <si>
    <t> 1617236  </t>
  </si>
  <si>
    <t>FAUVIAU </t>
  </si>
  <si>
    <t>ELLIOT </t>
  </si>
  <si>
    <t> 1525638  </t>
  </si>
  <si>
    <t>GEORGES IRENE </t>
  </si>
  <si>
    <t>KEPHREN </t>
  </si>
  <si>
    <t> 1548141  </t>
  </si>
  <si>
    <t> 1642896  </t>
  </si>
  <si>
    <t>HAMDAOUI </t>
  </si>
  <si>
    <t> 1374051  </t>
  </si>
  <si>
    <t>KANZA </t>
  </si>
  <si>
    <t> 1623054  </t>
  </si>
  <si>
    <t>MARIE-SAINTE </t>
  </si>
  <si>
    <t> 1615524  </t>
  </si>
  <si>
    <t>ROMAN </t>
  </si>
  <si>
    <t> 1525577  </t>
  </si>
  <si>
    <t> 1646973  </t>
  </si>
  <si>
    <t>AUGUSTO</t>
  </si>
  <si>
    <t>ELANORE</t>
  </si>
  <si>
    <t>BENDERDOUCH </t>
  </si>
  <si>
    <t>ILHEM </t>
  </si>
  <si>
    <t> 1583499  </t>
  </si>
  <si>
    <t>BOUCHET </t>
  </si>
  <si>
    <t>ALICE </t>
  </si>
  <si>
    <t> 1577245  </t>
  </si>
  <si>
    <t>CALCAS </t>
  </si>
  <si>
    <t>LILOU </t>
  </si>
  <si>
    <t> 1341457  </t>
  </si>
  <si>
    <t>FLOC'H </t>
  </si>
  <si>
    <t>BLEUENN </t>
  </si>
  <si>
    <t> 1421548  </t>
  </si>
  <si>
    <t>MAERTENS </t>
  </si>
  <si>
    <t>MARGAUX </t>
  </si>
  <si>
    <t> 1562084  </t>
  </si>
  <si>
    <t>MANCINI </t>
  </si>
  <si>
    <t>EVA </t>
  </si>
  <si>
    <t> 1562077  </t>
  </si>
  <si>
    <t>ORFAO </t>
  </si>
  <si>
    <t>SOFIA </t>
  </si>
  <si>
    <t> 1352133  </t>
  </si>
  <si>
    <t>POCUCA </t>
  </si>
  <si>
    <t> 1296387  </t>
  </si>
  <si>
    <t>TERA </t>
  </si>
  <si>
    <t>SIRA </t>
  </si>
  <si>
    <t> 1341438  </t>
  </si>
  <si>
    <t>VENDEIRINHO </t>
  </si>
  <si>
    <t>ALYSSA </t>
  </si>
  <si>
    <t> 1306084  </t>
  </si>
  <si>
    <t>ARAUJO </t>
  </si>
  <si>
    <t> 1403715  </t>
  </si>
  <si>
    <t>BOURDON </t>
  </si>
  <si>
    <t> 1577248  </t>
  </si>
  <si>
    <t>CARPENTIER </t>
  </si>
  <si>
    <t> 1487117  </t>
  </si>
  <si>
    <t>CHAPITEAU </t>
  </si>
  <si>
    <t>STEEVE </t>
  </si>
  <si>
    <t> 1577251  </t>
  </si>
  <si>
    <t>EL KAIM </t>
  </si>
  <si>
    <t>MATHIEU </t>
  </si>
  <si>
    <t> 1471297  </t>
  </si>
  <si>
    <t>FICARELLI </t>
  </si>
  <si>
    <t> 1562060  </t>
  </si>
  <si>
    <t>GALLON </t>
  </si>
  <si>
    <t>ARTHUR </t>
  </si>
  <si>
    <t> 1562065  </t>
  </si>
  <si>
    <t>KERIBIN </t>
  </si>
  <si>
    <t>JEROME </t>
  </si>
  <si>
    <t> 1467888  </t>
  </si>
  <si>
    <t>MERTENS </t>
  </si>
  <si>
    <t>MELVYN </t>
  </si>
  <si>
    <t> 1383260  </t>
  </si>
  <si>
    <t>PUCHEU </t>
  </si>
  <si>
    <t>ARNAUD </t>
  </si>
  <si>
    <t> 1562095  </t>
  </si>
  <si>
    <t>SERRIERE </t>
  </si>
  <si>
    <t> 1577286  </t>
  </si>
  <si>
    <t>VALLAT </t>
  </si>
  <si>
    <t> 1562099  </t>
  </si>
  <si>
    <t>CONTI </t>
  </si>
  <si>
    <t> 1577254  </t>
  </si>
  <si>
    <t>HADDADI </t>
  </si>
  <si>
    <t>FARAH </t>
  </si>
  <si>
    <t> 1562068  </t>
  </si>
  <si>
    <t>HERBERT </t>
  </si>
  <si>
    <t> 1593016  </t>
  </si>
  <si>
    <t>JASON--VALMORIN </t>
  </si>
  <si>
    <t>WINONA </t>
  </si>
  <si>
    <t> 1371713  </t>
  </si>
  <si>
    <t>SERROUKH </t>
  </si>
  <si>
    <t>MINA </t>
  </si>
  <si>
    <t> 1577288  </t>
  </si>
  <si>
    <t>TAVARES </t>
  </si>
  <si>
    <t> 1577294  </t>
  </si>
  <si>
    <t>BOIRAUD </t>
  </si>
  <si>
    <t> 1471289  </t>
  </si>
  <si>
    <t>CHORIN </t>
  </si>
  <si>
    <t>CELIAN </t>
  </si>
  <si>
    <t> 1487125  </t>
  </si>
  <si>
    <t>DOS SANTOS </t>
  </si>
  <si>
    <t> 1562054  </t>
  </si>
  <si>
    <t>INGARGIOLA </t>
  </si>
  <si>
    <t> 1577268  </t>
  </si>
  <si>
    <t>JANET </t>
  </si>
  <si>
    <t>MATTEO </t>
  </si>
  <si>
    <t> 1577272  </t>
  </si>
  <si>
    <t>JARDOT </t>
  </si>
  <si>
    <t> 1471331  </t>
  </si>
  <si>
    <t>WYATT </t>
  </si>
  <si>
    <t> 1371711  </t>
  </si>
  <si>
    <t>LOINSARD </t>
  </si>
  <si>
    <t> 1593012  </t>
  </si>
  <si>
    <t>MAURICE </t>
  </si>
  <si>
    <t>ALLAN-SANSON </t>
  </si>
  <si>
    <t> 1577274  </t>
  </si>
  <si>
    <t>OMARY </t>
  </si>
  <si>
    <t>BILAL </t>
  </si>
  <si>
    <t> 1562087  </t>
  </si>
  <si>
    <t>PENDULE </t>
  </si>
  <si>
    <t> 1562092  </t>
  </si>
  <si>
    <t>DAMIEN </t>
  </si>
  <si>
    <t> 1577284  </t>
  </si>
  <si>
    <t>TOURE </t>
  </si>
  <si>
    <t>SIDY </t>
  </si>
  <si>
    <t> 1577296  </t>
  </si>
  <si>
    <t>VELMIR </t>
  </si>
  <si>
    <t>WYLHEM </t>
  </si>
  <si>
    <t> 1562103  </t>
  </si>
  <si>
    <t>LE GROS DE NARCY</t>
  </si>
  <si>
    <t>YANN</t>
  </si>
  <si>
    <t>VILLEDIEU</t>
  </si>
  <si>
    <t>ROMAN</t>
  </si>
  <si>
    <t>?</t>
  </si>
  <si>
    <t>MAHROUG</t>
  </si>
  <si>
    <t>WALID</t>
  </si>
  <si>
    <t>LOIC</t>
  </si>
  <si>
    <t>usmetro</t>
  </si>
  <si>
    <t>PASCAL CHESNAIS</t>
  </si>
  <si>
    <t>DIDIER COLAS</t>
  </si>
  <si>
    <t>ERIC MAGNIN</t>
  </si>
  <si>
    <t>METRO</t>
  </si>
  <si>
    <t>BERNARD BRIGNART</t>
  </si>
  <si>
    <t>LAURE VATIN</t>
  </si>
  <si>
    <t>NICOLAS PION</t>
  </si>
  <si>
    <t>EMMANUEL VILFEU</t>
  </si>
  <si>
    <t>JOEL PIERRE</t>
  </si>
  <si>
    <t>LUDOVIC VASSORT</t>
  </si>
  <si>
    <t>FRANCIS CALCUL</t>
  </si>
  <si>
    <t>BRUNO DOGER</t>
  </si>
  <si>
    <t>JEAN-LUC SALIES</t>
  </si>
  <si>
    <t>M.MANCINI</t>
  </si>
  <si>
    <t>GILLES VENDHEIRINO</t>
  </si>
  <si>
    <t>THIERRY DUJONQUOY</t>
  </si>
  <si>
    <t>STEPHANE BRIVOT</t>
  </si>
  <si>
    <t>M.PALUMBO</t>
  </si>
  <si>
    <t>PAULINE MARTIN</t>
  </si>
  <si>
    <t>ESTELLE PINVIDIC</t>
  </si>
  <si>
    <t>JEAN-MARIE SMOLUCK</t>
  </si>
  <si>
    <t>MAGNIN</t>
  </si>
  <si>
    <t>MAZALEYRAT MOLINIE</t>
  </si>
  <si>
    <t>54Pts</t>
  </si>
  <si>
    <t>75Pts</t>
  </si>
  <si>
    <t>65Pts</t>
  </si>
  <si>
    <t>67Pts</t>
  </si>
  <si>
    <t>62Pts</t>
  </si>
  <si>
    <t>66Pts</t>
  </si>
  <si>
    <t>78Pts</t>
  </si>
  <si>
    <t>68Pts</t>
  </si>
  <si>
    <t>MARTIN DE SAINT SEMMERA</t>
  </si>
  <si>
    <t>Challenge de Savigny (J2) - EA / PO (2014)</t>
  </si>
  <si>
    <t>GOURDON André</t>
  </si>
  <si>
    <t>LEDUC Damien</t>
  </si>
  <si>
    <t>GOURDON Stéphane</t>
  </si>
  <si>
    <t>DOS SANTOS Rosa</t>
  </si>
  <si>
    <t>PALUMBO Jean-Michel</t>
  </si>
  <si>
    <t>VATIN Laure</t>
  </si>
  <si>
    <t>BRIGNAT Bernard</t>
  </si>
  <si>
    <t>DAO Daniel</t>
  </si>
  <si>
    <t>FAURE annie</t>
  </si>
  <si>
    <t>SALIES Jean-Luc</t>
  </si>
  <si>
    <t>VALLEE Guylaine</t>
  </si>
  <si>
    <t>LAUNOY Gilles</t>
  </si>
  <si>
    <t>TABOUREAU Stéphane</t>
  </si>
  <si>
    <t>DUJONCQUOY Thierry</t>
  </si>
  <si>
    <t>VASSORT Ludovic</t>
  </si>
  <si>
    <t>MARTINEZ Laurent</t>
  </si>
  <si>
    <t>LONJARET Samuel</t>
  </si>
  <si>
    <t>SMOLUCK Jean-Marie</t>
  </si>
  <si>
    <t>DEPIREUX Jean-Paul</t>
  </si>
  <si>
    <t>SOARES Carole</t>
  </si>
  <si>
    <t>MICHEL Luc</t>
  </si>
  <si>
    <t>ABRAMOVICI Alexandre</t>
  </si>
  <si>
    <t>LAVOISIER Valérie</t>
  </si>
  <si>
    <t>VERT Philippe</t>
  </si>
  <si>
    <t>VILFEU Sabine</t>
  </si>
  <si>
    <t>NEJOUM Labdelli</t>
  </si>
  <si>
    <t>HERLUISON Héléne</t>
  </si>
  <si>
    <t>BENBOUAZIZ Youssef</t>
  </si>
  <si>
    <t>8.0</t>
  </si>
  <si>
    <t>8.4</t>
  </si>
  <si>
    <t>8.1</t>
  </si>
  <si>
    <t>8.5</t>
  </si>
  <si>
    <t>8.7</t>
  </si>
  <si>
    <t>7.7</t>
  </si>
  <si>
    <t>7.8</t>
  </si>
  <si>
    <t>7.4</t>
  </si>
  <si>
    <t>7.9</t>
  </si>
  <si>
    <t>3.4</t>
  </si>
  <si>
    <t>3.35</t>
  </si>
  <si>
    <t>15.00</t>
  </si>
  <si>
    <t>14.25</t>
  </si>
  <si>
    <t>14.20</t>
  </si>
  <si>
    <t>4.25</t>
  </si>
  <si>
    <t>3.65</t>
  </si>
  <si>
    <t>3.75</t>
  </si>
  <si>
    <t>22.10</t>
  </si>
  <si>
    <t>18.10</t>
  </si>
  <si>
    <t>4.6</t>
  </si>
  <si>
    <t>4.08</t>
  </si>
  <si>
    <t>4.1</t>
  </si>
  <si>
    <t>29.50</t>
  </si>
  <si>
    <t>24.8</t>
  </si>
  <si>
    <t>25.60</t>
  </si>
  <si>
    <t>1.20</t>
  </si>
  <si>
    <t>1.15</t>
  </si>
  <si>
    <t>1.10</t>
  </si>
  <si>
    <t>35.20</t>
  </si>
  <si>
    <t>33.90</t>
  </si>
  <si>
    <t>34.50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</si>
</sst>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"/>
    <numFmt numFmtId="174" formatCode="\d\ mmmm\ \y\y\y\y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-40C]dddd\ d\ mmmm\ yyyy"/>
    <numFmt numFmtId="179" formatCode="00000"/>
    <numFmt numFmtId="180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sz val="10"/>
      <name val="Tahoma"/>
      <family val="2"/>
    </font>
    <font>
      <b/>
      <sz val="18"/>
      <color indexed="17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sz val="7"/>
      <name val="Arial"/>
      <family val="2"/>
    </font>
    <font>
      <sz val="8"/>
      <name val="Arial"/>
      <family val="2"/>
    </font>
    <font>
      <sz val="12"/>
      <name val="Comic Sans MS"/>
      <family val="4"/>
    </font>
    <font>
      <sz val="9"/>
      <color indexed="10"/>
      <name val="Arial"/>
      <family val="2"/>
    </font>
    <font>
      <sz val="9"/>
      <color indexed="10"/>
      <name val="Tahoma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Comic Sans MS"/>
      <family val="4"/>
    </font>
    <font>
      <sz val="48"/>
      <name val="Arial"/>
      <family val="2"/>
    </font>
    <font>
      <sz val="72"/>
      <name val="Arial"/>
      <family val="2"/>
    </font>
    <font>
      <sz val="22"/>
      <name val="Comic Sans MS"/>
      <family val="4"/>
    </font>
    <font>
      <sz val="22"/>
      <name val="Arial"/>
      <family val="2"/>
    </font>
    <font>
      <sz val="16"/>
      <color indexed="10"/>
      <name val="Comic Sans MS"/>
      <family val="4"/>
    </font>
    <font>
      <sz val="8.05"/>
      <color indexed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omic Sans MS"/>
      <family val="4"/>
    </font>
    <font>
      <sz val="8.05"/>
      <name val="Comic Sans MS"/>
      <family val="4"/>
    </font>
    <font>
      <sz val="9"/>
      <name val="Comic Sans MS"/>
      <family val="4"/>
    </font>
    <font>
      <b/>
      <i/>
      <sz val="9"/>
      <name val="Comic Sans MS"/>
      <family val="4"/>
    </font>
    <font>
      <b/>
      <i/>
      <sz val="9"/>
      <color indexed="9"/>
      <name val="Comic Sans MS"/>
      <family val="4"/>
    </font>
    <font>
      <b/>
      <i/>
      <sz val="8"/>
      <name val="Comic Sans MS"/>
      <family val="4"/>
    </font>
    <font>
      <sz val="8"/>
      <color indexed="8"/>
      <name val="Comic Sans MS"/>
      <family val="4"/>
    </font>
    <font>
      <sz val="20"/>
      <name val="Comic Sans MS"/>
      <family val="4"/>
    </font>
    <font>
      <sz val="10"/>
      <color rgb="FFFF0000"/>
      <name val="Arial"/>
      <family val="2"/>
    </font>
    <font>
      <b/>
      <sz val="8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31"/>
      </patternFill>
    </fill>
    <fill>
      <patternFill patternType="solid">
        <fgColor indexed="65"/>
        <bgColor indexed="64"/>
      </patternFill>
    </fill>
    <fill>
      <patternFill patternType="gray0625">
        <bgColor indexed="26"/>
      </patternFill>
    </fill>
    <fill>
      <patternFill patternType="gray125">
        <bgColor indexed="45"/>
      </patternFill>
    </fill>
    <fill>
      <patternFill patternType="gray0625">
        <bgColor indexed="11"/>
      </patternFill>
    </fill>
    <fill>
      <patternFill patternType="gray125"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2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</cellStyleXfs>
  <cellXfs count="8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22" borderId="12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2" fontId="4" fillId="22" borderId="10" xfId="0" applyNumberFormat="1" applyFont="1" applyFill="1" applyBorder="1" applyAlignment="1">
      <alignment horizontal="right"/>
    </xf>
    <xf numFmtId="173" fontId="4" fillId="4" borderId="10" xfId="0" applyNumberFormat="1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24" borderId="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right"/>
    </xf>
    <xf numFmtId="173" fontId="4" fillId="24" borderId="10" xfId="0" applyNumberFormat="1" applyFont="1" applyFill="1" applyBorder="1" applyAlignment="1">
      <alignment horizontal="right"/>
    </xf>
    <xf numFmtId="0" fontId="4" fillId="20" borderId="15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4" borderId="0" xfId="0" applyFont="1" applyFill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Fill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2" fontId="15" fillId="0" borderId="0" xfId="0" applyNumberFormat="1" applyFont="1" applyFill="1" applyAlignment="1">
      <alignment horizontal="left" vertical="center"/>
    </xf>
    <xf numFmtId="0" fontId="12" fillId="24" borderId="18" xfId="0" applyFont="1" applyFill="1" applyBorder="1" applyAlignment="1">
      <alignment horizontal="center" vertical="center" wrapText="1"/>
    </xf>
    <xf numFmtId="173" fontId="12" fillId="25" borderId="19" xfId="0" applyNumberFormat="1" applyFont="1" applyFill="1" applyBorder="1" applyAlignment="1">
      <alignment horizontal="center" vertical="center" wrapText="1"/>
    </xf>
    <xf numFmtId="173" fontId="12" fillId="25" borderId="2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12" fillId="25" borderId="19" xfId="0" applyNumberFormat="1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2" fontId="16" fillId="25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0" fillId="0" borderId="23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right"/>
    </xf>
    <xf numFmtId="2" fontId="4" fillId="24" borderId="0" xfId="0" applyNumberFormat="1" applyFont="1" applyFill="1" applyBorder="1" applyAlignment="1">
      <alignment horizontal="right"/>
    </xf>
    <xf numFmtId="2" fontId="6" fillId="26" borderId="17" xfId="0" applyNumberFormat="1" applyFont="1" applyFill="1" applyBorder="1" applyAlignment="1">
      <alignment horizontal="right"/>
    </xf>
    <xf numFmtId="2" fontId="4" fillId="2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73" fontId="6" fillId="26" borderId="17" xfId="0" applyNumberFormat="1" applyFont="1" applyFill="1" applyBorder="1" applyAlignment="1">
      <alignment horizontal="right"/>
    </xf>
    <xf numFmtId="173" fontId="4" fillId="4" borderId="12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20" borderId="12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2" fontId="4" fillId="22" borderId="12" xfId="0" applyNumberFormat="1" applyFont="1" applyFill="1" applyBorder="1" applyAlignment="1">
      <alignment horizontal="right"/>
    </xf>
    <xf numFmtId="0" fontId="17" fillId="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22" borderId="12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25" borderId="25" xfId="0" applyNumberFormat="1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175" fontId="4" fillId="22" borderId="12" xfId="0" applyNumberFormat="1" applyFont="1" applyFill="1" applyBorder="1" applyAlignment="1">
      <alignment horizontal="center"/>
    </xf>
    <xf numFmtId="175" fontId="4" fillId="22" borderId="10" xfId="0" applyNumberFormat="1" applyFont="1" applyFill="1" applyBorder="1" applyAlignment="1">
      <alignment horizontal="right"/>
    </xf>
    <xf numFmtId="175" fontId="4" fillId="24" borderId="0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2" xfId="0" applyFont="1" applyBorder="1" applyAlignment="1">
      <alignment/>
    </xf>
    <xf numFmtId="0" fontId="6" fillId="26" borderId="0" xfId="0" applyFont="1" applyFill="1" applyBorder="1" applyAlignment="1">
      <alignment/>
    </xf>
    <xf numFmtId="175" fontId="6" fillId="22" borderId="17" xfId="0" applyNumberFormat="1" applyFont="1" applyFill="1" applyBorder="1" applyAlignment="1">
      <alignment/>
    </xf>
    <xf numFmtId="1" fontId="6" fillId="22" borderId="17" xfId="0" applyNumberFormat="1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right"/>
    </xf>
    <xf numFmtId="0" fontId="6" fillId="22" borderId="17" xfId="0" applyFont="1" applyFill="1" applyBorder="1" applyAlignment="1">
      <alignment horizontal="center"/>
    </xf>
    <xf numFmtId="173" fontId="6" fillId="4" borderId="17" xfId="0" applyNumberFormat="1" applyFont="1" applyFill="1" applyBorder="1" applyAlignment="1">
      <alignment horizontal="right"/>
    </xf>
    <xf numFmtId="0" fontId="6" fillId="4" borderId="17" xfId="0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175" fontId="4" fillId="22" borderId="18" xfId="0" applyNumberFormat="1" applyFont="1" applyFill="1" applyBorder="1" applyAlignment="1">
      <alignment horizontal="right"/>
    </xf>
    <xf numFmtId="0" fontId="17" fillId="22" borderId="18" xfId="0" applyFont="1" applyFill="1" applyBorder="1" applyAlignment="1">
      <alignment horizontal="center"/>
    </xf>
    <xf numFmtId="173" fontId="4" fillId="4" borderId="18" xfId="0" applyNumberFormat="1" applyFont="1" applyFill="1" applyBorder="1" applyAlignment="1">
      <alignment horizontal="right"/>
    </xf>
    <xf numFmtId="0" fontId="17" fillId="4" borderId="18" xfId="0" applyFont="1" applyFill="1" applyBorder="1" applyAlignment="1">
      <alignment horizontal="center"/>
    </xf>
    <xf numFmtId="173" fontId="4" fillId="24" borderId="18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right"/>
    </xf>
    <xf numFmtId="2" fontId="4" fillId="22" borderId="18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24" borderId="18" xfId="0" applyNumberFormat="1" applyFont="1" applyFill="1" applyBorder="1" applyAlignment="1">
      <alignment horizontal="right"/>
    </xf>
    <xf numFmtId="0" fontId="4" fillId="22" borderId="18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31" xfId="0" applyFont="1" applyBorder="1" applyAlignment="1">
      <alignment/>
    </xf>
    <xf numFmtId="173" fontId="24" fillId="4" borderId="18" xfId="0" applyNumberFormat="1" applyFont="1" applyFill="1" applyBorder="1" applyAlignment="1">
      <alignment horizontal="right"/>
    </xf>
    <xf numFmtId="0" fontId="25" fillId="4" borderId="18" xfId="0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horizontal="right"/>
    </xf>
    <xf numFmtId="0" fontId="0" fillId="26" borderId="27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28" xfId="0" applyFont="1" applyFill="1" applyBorder="1" applyAlignment="1">
      <alignment/>
    </xf>
    <xf numFmtId="175" fontId="0" fillId="24" borderId="28" xfId="0" applyNumberFormat="1" applyFont="1" applyFill="1" applyBorder="1" applyAlignment="1">
      <alignment/>
    </xf>
    <xf numFmtId="1" fontId="0" fillId="26" borderId="28" xfId="0" applyNumberFormat="1" applyFont="1" applyFill="1" applyBorder="1" applyAlignment="1">
      <alignment horizontal="center"/>
    </xf>
    <xf numFmtId="173" fontId="0" fillId="26" borderId="28" xfId="0" applyNumberFormat="1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2" fontId="0" fillId="24" borderId="28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 horizontal="center"/>
    </xf>
    <xf numFmtId="2" fontId="0" fillId="26" borderId="28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173" fontId="26" fillId="26" borderId="0" xfId="0" applyNumberFormat="1" applyFont="1" applyFill="1" applyBorder="1" applyAlignment="1">
      <alignment/>
    </xf>
    <xf numFmtId="0" fontId="26" fillId="26" borderId="0" xfId="0" applyFont="1" applyFill="1" applyBorder="1" applyAlignment="1">
      <alignment/>
    </xf>
    <xf numFmtId="2" fontId="26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2" fontId="26" fillId="26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2" fontId="27" fillId="26" borderId="0" xfId="0" applyNumberFormat="1" applyFont="1" applyFill="1" applyBorder="1" applyAlignment="1">
      <alignment/>
    </xf>
    <xf numFmtId="0" fontId="27" fillId="26" borderId="0" xfId="0" applyFont="1" applyFill="1" applyBorder="1" applyAlignment="1">
      <alignment/>
    </xf>
    <xf numFmtId="0" fontId="27" fillId="26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27" fillId="26" borderId="0" xfId="0" applyNumberFormat="1" applyFont="1" applyFill="1" applyBorder="1" applyAlignment="1">
      <alignment/>
    </xf>
    <xf numFmtId="2" fontId="27" fillId="24" borderId="0" xfId="0" applyNumberFormat="1" applyFont="1" applyFill="1" applyBorder="1" applyAlignment="1">
      <alignment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3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7" xfId="0" applyFont="1" applyFill="1" applyBorder="1" applyAlignment="1">
      <alignment horizontal="left"/>
    </xf>
    <xf numFmtId="175" fontId="0" fillId="24" borderId="17" xfId="0" applyNumberFormat="1" applyFont="1" applyFill="1" applyBorder="1" applyAlignment="1">
      <alignment/>
    </xf>
    <xf numFmtId="1" fontId="0" fillId="26" borderId="17" xfId="0" applyNumberFormat="1" applyFont="1" applyFill="1" applyBorder="1" applyAlignment="1">
      <alignment horizontal="center"/>
    </xf>
    <xf numFmtId="173" fontId="0" fillId="26" borderId="17" xfId="0" applyNumberFormat="1" applyFont="1" applyFill="1" applyBorder="1" applyAlignment="1">
      <alignment/>
    </xf>
    <xf numFmtId="0" fontId="0" fillId="26" borderId="17" xfId="0" applyFont="1" applyFill="1" applyBorder="1" applyAlignment="1">
      <alignment/>
    </xf>
    <xf numFmtId="2" fontId="0" fillId="24" borderId="17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2" fontId="0" fillId="26" borderId="17" xfId="0" applyNumberFormat="1" applyFont="1" applyFill="1" applyBorder="1" applyAlignment="1">
      <alignment/>
    </xf>
    <xf numFmtId="0" fontId="0" fillId="26" borderId="17" xfId="0" applyFont="1" applyFill="1" applyBorder="1" applyAlignment="1">
      <alignment horizontal="center"/>
    </xf>
    <xf numFmtId="0" fontId="0" fillId="26" borderId="1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28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/>
    </xf>
    <xf numFmtId="1" fontId="0" fillId="26" borderId="28" xfId="0" applyNumberFormat="1" applyFont="1" applyFill="1" applyBorder="1" applyAlignment="1">
      <alignment horizontal="center"/>
    </xf>
    <xf numFmtId="173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/>
    </xf>
    <xf numFmtId="2" fontId="0" fillId="24" borderId="28" xfId="0" applyNumberFormat="1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 horizontal="center"/>
    </xf>
    <xf numFmtId="0" fontId="0" fillId="26" borderId="28" xfId="0" applyFont="1" applyFill="1" applyBorder="1" applyAlignment="1">
      <alignment/>
    </xf>
    <xf numFmtId="0" fontId="0" fillId="0" borderId="0" xfId="0" applyFont="1" applyAlignment="1">
      <alignment/>
    </xf>
    <xf numFmtId="0" fontId="27" fillId="26" borderId="0" xfId="0" applyFont="1" applyFill="1" applyBorder="1" applyAlignment="1">
      <alignment horizontal="left"/>
    </xf>
    <xf numFmtId="175" fontId="27" fillId="24" borderId="0" xfId="0" applyNumberFormat="1" applyFont="1" applyFill="1" applyBorder="1" applyAlignment="1">
      <alignment/>
    </xf>
    <xf numFmtId="1" fontId="27" fillId="26" borderId="0" xfId="0" applyNumberFormat="1" applyFont="1" applyFill="1" applyBorder="1" applyAlignment="1">
      <alignment horizontal="center"/>
    </xf>
    <xf numFmtId="0" fontId="27" fillId="26" borderId="17" xfId="0" applyFont="1" applyFill="1" applyBorder="1" applyAlignment="1">
      <alignment horizontal="left"/>
    </xf>
    <xf numFmtId="175" fontId="27" fillId="24" borderId="17" xfId="0" applyNumberFormat="1" applyFont="1" applyFill="1" applyBorder="1" applyAlignment="1">
      <alignment/>
    </xf>
    <xf numFmtId="1" fontId="27" fillId="26" borderId="17" xfId="0" applyNumberFormat="1" applyFont="1" applyFill="1" applyBorder="1" applyAlignment="1">
      <alignment horizontal="center"/>
    </xf>
    <xf numFmtId="173" fontId="27" fillId="26" borderId="17" xfId="0" applyNumberFormat="1" applyFont="1" applyFill="1" applyBorder="1" applyAlignment="1">
      <alignment/>
    </xf>
    <xf numFmtId="0" fontId="27" fillId="26" borderId="17" xfId="0" applyFont="1" applyFill="1" applyBorder="1" applyAlignment="1">
      <alignment/>
    </xf>
    <xf numFmtId="2" fontId="27" fillId="24" borderId="17" xfId="0" applyNumberFormat="1" applyFont="1" applyFill="1" applyBorder="1" applyAlignment="1">
      <alignment/>
    </xf>
    <xf numFmtId="0" fontId="27" fillId="24" borderId="17" xfId="0" applyFont="1" applyFill="1" applyBorder="1" applyAlignment="1">
      <alignment/>
    </xf>
    <xf numFmtId="2" fontId="27" fillId="26" borderId="17" xfId="0" applyNumberFormat="1" applyFont="1" applyFill="1" applyBorder="1" applyAlignment="1">
      <alignment/>
    </xf>
    <xf numFmtId="0" fontId="27" fillId="26" borderId="17" xfId="0" applyFont="1" applyFill="1" applyBorder="1" applyAlignment="1">
      <alignment horizontal="center"/>
    </xf>
    <xf numFmtId="0" fontId="27" fillId="26" borderId="17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left"/>
    </xf>
    <xf numFmtId="0" fontId="0" fillId="26" borderId="0" xfId="0" applyFont="1" applyFill="1" applyAlignment="1">
      <alignment horizontal="center"/>
    </xf>
    <xf numFmtId="0" fontId="28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3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175" fontId="0" fillId="24" borderId="17" xfId="0" applyNumberFormat="1" applyFont="1" applyFill="1" applyBorder="1" applyAlignment="1">
      <alignment/>
    </xf>
    <xf numFmtId="1" fontId="0" fillId="26" borderId="17" xfId="0" applyNumberFormat="1" applyFont="1" applyFill="1" applyBorder="1" applyAlignment="1">
      <alignment horizontal="center"/>
    </xf>
    <xf numFmtId="0" fontId="0" fillId="26" borderId="27" xfId="0" applyFont="1" applyFill="1" applyBorder="1" applyAlignment="1">
      <alignment horizontal="left"/>
    </xf>
    <xf numFmtId="0" fontId="0" fillId="26" borderId="29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 horizontal="left"/>
    </xf>
    <xf numFmtId="1" fontId="0" fillId="26" borderId="28" xfId="0" applyNumberFormat="1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 horizontal="left"/>
    </xf>
    <xf numFmtId="2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2" fontId="0" fillId="26" borderId="28" xfId="0" applyNumberFormat="1" applyFont="1" applyFill="1" applyBorder="1" applyAlignment="1">
      <alignment horizontal="left"/>
    </xf>
    <xf numFmtId="0" fontId="0" fillId="26" borderId="30" xfId="0" applyFont="1" applyFill="1" applyBorder="1" applyAlignment="1">
      <alignment horizontal="left"/>
    </xf>
    <xf numFmtId="0" fontId="0" fillId="26" borderId="31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 horizontal="left"/>
    </xf>
    <xf numFmtId="1" fontId="0" fillId="26" borderId="0" xfId="0" applyNumberFormat="1" applyFont="1" applyFill="1" applyBorder="1" applyAlignment="1">
      <alignment horizontal="left"/>
    </xf>
    <xf numFmtId="173" fontId="0" fillId="26" borderId="0" xfId="0" applyNumberFormat="1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 horizontal="left"/>
    </xf>
    <xf numFmtId="0" fontId="26" fillId="26" borderId="0" xfId="0" applyFont="1" applyFill="1" applyBorder="1" applyAlignment="1">
      <alignment horizontal="left"/>
    </xf>
    <xf numFmtId="175" fontId="26" fillId="24" borderId="0" xfId="0" applyNumberFormat="1" applyFont="1" applyFill="1" applyBorder="1" applyAlignment="1">
      <alignment horizontal="left"/>
    </xf>
    <xf numFmtId="1" fontId="26" fillId="26" borderId="0" xfId="0" applyNumberFormat="1" applyFont="1" applyFill="1" applyBorder="1" applyAlignment="1">
      <alignment horizontal="left"/>
    </xf>
    <xf numFmtId="173" fontId="26" fillId="26" borderId="0" xfId="0" applyNumberFormat="1" applyFont="1" applyFill="1" applyBorder="1" applyAlignment="1">
      <alignment horizontal="left"/>
    </xf>
    <xf numFmtId="2" fontId="26" fillId="24" borderId="0" xfId="0" applyNumberFormat="1" applyFont="1" applyFill="1" applyBorder="1" applyAlignment="1">
      <alignment horizontal="left"/>
    </xf>
    <xf numFmtId="0" fontId="0" fillId="26" borderId="32" xfId="0" applyFont="1" applyFill="1" applyBorder="1" applyAlignment="1">
      <alignment horizontal="left"/>
    </xf>
    <xf numFmtId="0" fontId="0" fillId="26" borderId="13" xfId="0" applyFont="1" applyFill="1" applyBorder="1" applyAlignment="1">
      <alignment horizontal="left"/>
    </xf>
    <xf numFmtId="175" fontId="0" fillId="24" borderId="17" xfId="0" applyNumberFormat="1" applyFont="1" applyFill="1" applyBorder="1" applyAlignment="1">
      <alignment horizontal="left"/>
    </xf>
    <xf numFmtId="1" fontId="0" fillId="26" borderId="17" xfId="0" applyNumberFormat="1" applyFont="1" applyFill="1" applyBorder="1" applyAlignment="1">
      <alignment horizontal="left"/>
    </xf>
    <xf numFmtId="173" fontId="0" fillId="26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2" fontId="0" fillId="26" borderId="17" xfId="0" applyNumberFormat="1" applyFont="1" applyFill="1" applyBorder="1" applyAlignment="1">
      <alignment horizontal="left"/>
    </xf>
    <xf numFmtId="0" fontId="29" fillId="26" borderId="27" xfId="0" applyFont="1" applyFill="1" applyBorder="1" applyAlignment="1">
      <alignment horizontal="left"/>
    </xf>
    <xf numFmtId="0" fontId="29" fillId="26" borderId="28" xfId="0" applyFont="1" applyFill="1" applyBorder="1" applyAlignment="1">
      <alignment horizontal="left"/>
    </xf>
    <xf numFmtId="175" fontId="29" fillId="24" borderId="28" xfId="0" applyNumberFormat="1" applyFont="1" applyFill="1" applyBorder="1" applyAlignment="1">
      <alignment horizontal="left"/>
    </xf>
    <xf numFmtId="1" fontId="29" fillId="26" borderId="28" xfId="0" applyNumberFormat="1" applyFont="1" applyFill="1" applyBorder="1" applyAlignment="1">
      <alignment horizontal="left"/>
    </xf>
    <xf numFmtId="173" fontId="29" fillId="26" borderId="28" xfId="0" applyNumberFormat="1" applyFont="1" applyFill="1" applyBorder="1" applyAlignment="1">
      <alignment horizontal="left"/>
    </xf>
    <xf numFmtId="2" fontId="29" fillId="24" borderId="28" xfId="0" applyNumberFormat="1" applyFont="1" applyFill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2" fontId="29" fillId="26" borderId="28" xfId="0" applyNumberFormat="1" applyFont="1" applyFill="1" applyBorder="1" applyAlignment="1">
      <alignment horizontal="left"/>
    </xf>
    <xf numFmtId="0" fontId="29" fillId="26" borderId="29" xfId="0" applyFont="1" applyFill="1" applyBorder="1" applyAlignment="1">
      <alignment/>
    </xf>
    <xf numFmtId="0" fontId="0" fillId="0" borderId="0" xfId="0" applyFont="1" applyAlignment="1">
      <alignment/>
    </xf>
    <xf numFmtId="0" fontId="29" fillId="26" borderId="32" xfId="0" applyFont="1" applyFill="1" applyBorder="1" applyAlignment="1">
      <alignment horizontal="left"/>
    </xf>
    <xf numFmtId="0" fontId="29" fillId="26" borderId="17" xfId="0" applyFont="1" applyFill="1" applyBorder="1" applyAlignment="1">
      <alignment horizontal="left"/>
    </xf>
    <xf numFmtId="175" fontId="29" fillId="24" borderId="17" xfId="0" applyNumberFormat="1" applyFont="1" applyFill="1" applyBorder="1" applyAlignment="1">
      <alignment horizontal="left"/>
    </xf>
    <xf numFmtId="1" fontId="29" fillId="26" borderId="17" xfId="0" applyNumberFormat="1" applyFont="1" applyFill="1" applyBorder="1" applyAlignment="1">
      <alignment horizontal="left"/>
    </xf>
    <xf numFmtId="173" fontId="29" fillId="26" borderId="17" xfId="0" applyNumberFormat="1" applyFont="1" applyFill="1" applyBorder="1" applyAlignment="1">
      <alignment horizontal="left"/>
    </xf>
    <xf numFmtId="2" fontId="29" fillId="24" borderId="17" xfId="0" applyNumberFormat="1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2" fontId="29" fillId="26" borderId="17" xfId="0" applyNumberFormat="1" applyFont="1" applyFill="1" applyBorder="1" applyAlignment="1">
      <alignment horizontal="left"/>
    </xf>
    <xf numFmtId="0" fontId="29" fillId="26" borderId="13" xfId="0" applyFont="1" applyFill="1" applyBorder="1" applyAlignment="1">
      <alignment/>
    </xf>
    <xf numFmtId="0" fontId="0" fillId="26" borderId="0" xfId="0" applyFont="1" applyFill="1" applyAlignment="1">
      <alignment horizontal="left"/>
    </xf>
    <xf numFmtId="175" fontId="0" fillId="24" borderId="0" xfId="0" applyNumberFormat="1" applyFont="1" applyFill="1" applyBorder="1" applyAlignment="1">
      <alignment horizontal="left"/>
    </xf>
    <xf numFmtId="1" fontId="0" fillId="26" borderId="0" xfId="0" applyNumberFormat="1" applyFont="1" applyFill="1" applyBorder="1" applyAlignment="1">
      <alignment horizontal="left"/>
    </xf>
    <xf numFmtId="173" fontId="0" fillId="26" borderId="0" xfId="0" applyNumberFormat="1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0" fillId="26" borderId="27" xfId="0" applyFont="1" applyFill="1" applyBorder="1" applyAlignment="1">
      <alignment horizontal="left"/>
    </xf>
    <xf numFmtId="0" fontId="0" fillId="26" borderId="29" xfId="0" applyFont="1" applyFill="1" applyBorder="1" applyAlignment="1">
      <alignment horizontal="left"/>
    </xf>
    <xf numFmtId="0" fontId="0" fillId="26" borderId="28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 horizontal="left"/>
    </xf>
    <xf numFmtId="1" fontId="0" fillId="26" borderId="28" xfId="0" applyNumberFormat="1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 horizontal="left"/>
    </xf>
    <xf numFmtId="2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2" fontId="0" fillId="26" borderId="28" xfId="0" applyNumberFormat="1" applyFont="1" applyFill="1" applyBorder="1" applyAlignment="1">
      <alignment horizontal="left"/>
    </xf>
    <xf numFmtId="0" fontId="0" fillId="26" borderId="29" xfId="0" applyFont="1" applyFill="1" applyBorder="1" applyAlignment="1">
      <alignment/>
    </xf>
    <xf numFmtId="0" fontId="0" fillId="26" borderId="30" xfId="0" applyFont="1" applyFill="1" applyBorder="1" applyAlignment="1">
      <alignment horizontal="left"/>
    </xf>
    <xf numFmtId="0" fontId="0" fillId="26" borderId="31" xfId="0" applyFont="1" applyFill="1" applyBorder="1" applyAlignment="1">
      <alignment horizontal="left"/>
    </xf>
    <xf numFmtId="0" fontId="0" fillId="26" borderId="31" xfId="0" applyFont="1" applyFill="1" applyBorder="1" applyAlignment="1">
      <alignment/>
    </xf>
    <xf numFmtId="175" fontId="4" fillId="24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26" borderId="28" xfId="0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/>
    </xf>
    <xf numFmtId="2" fontId="0" fillId="24" borderId="28" xfId="0" applyNumberFormat="1" applyFont="1" applyFill="1" applyBorder="1" applyAlignment="1">
      <alignment/>
    </xf>
    <xf numFmtId="2" fontId="0" fillId="26" borderId="28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29" xfId="0" applyFont="1" applyBorder="1" applyAlignment="1">
      <alignment/>
    </xf>
    <xf numFmtId="0" fontId="29" fillId="26" borderId="29" xfId="0" applyFont="1" applyFill="1" applyBorder="1" applyAlignment="1">
      <alignment horizontal="left"/>
    </xf>
    <xf numFmtId="0" fontId="29" fillId="26" borderId="13" xfId="0" applyFont="1" applyFill="1" applyBorder="1" applyAlignment="1">
      <alignment horizontal="left"/>
    </xf>
    <xf numFmtId="0" fontId="0" fillId="26" borderId="0" xfId="0" applyFont="1" applyFill="1" applyBorder="1" applyAlignment="1" quotePrefix="1">
      <alignment/>
    </xf>
    <xf numFmtId="0" fontId="30" fillId="0" borderId="0" xfId="0" applyFont="1" applyAlignment="1">
      <alignment/>
    </xf>
    <xf numFmtId="0" fontId="30" fillId="26" borderId="0" xfId="0" applyFont="1" applyFill="1" applyBorder="1" applyAlignment="1">
      <alignment/>
    </xf>
    <xf numFmtId="1" fontId="30" fillId="22" borderId="17" xfId="0" applyNumberFormat="1" applyFont="1" applyFill="1" applyBorder="1" applyAlignment="1">
      <alignment horizontal="center"/>
    </xf>
    <xf numFmtId="173" fontId="30" fillId="4" borderId="17" xfId="0" applyNumberFormat="1" applyFont="1" applyFill="1" applyBorder="1" applyAlignment="1">
      <alignment horizontal="right"/>
    </xf>
    <xf numFmtId="0" fontId="30" fillId="4" borderId="17" xfId="0" applyFont="1" applyFill="1" applyBorder="1" applyAlignment="1">
      <alignment horizontal="center"/>
    </xf>
    <xf numFmtId="173" fontId="30" fillId="26" borderId="17" xfId="0" applyNumberFormat="1" applyFont="1" applyFill="1" applyBorder="1" applyAlignment="1">
      <alignment horizontal="right"/>
    </xf>
    <xf numFmtId="0" fontId="30" fillId="26" borderId="17" xfId="0" applyFont="1" applyFill="1" applyBorder="1" applyAlignment="1">
      <alignment horizontal="center"/>
    </xf>
    <xf numFmtId="2" fontId="30" fillId="4" borderId="17" xfId="0" applyNumberFormat="1" applyFont="1" applyFill="1" applyBorder="1" applyAlignment="1">
      <alignment horizontal="right"/>
    </xf>
    <xf numFmtId="2" fontId="30" fillId="0" borderId="17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2" fontId="30" fillId="22" borderId="17" xfId="0" applyNumberFormat="1" applyFont="1" applyFill="1" applyBorder="1" applyAlignment="1">
      <alignment horizontal="right"/>
    </xf>
    <xf numFmtId="0" fontId="30" fillId="22" borderId="17" xfId="0" applyFont="1" applyFill="1" applyBorder="1" applyAlignment="1">
      <alignment horizontal="center"/>
    </xf>
    <xf numFmtId="1" fontId="30" fillId="24" borderId="17" xfId="0" applyNumberFormat="1" applyFont="1" applyFill="1" applyBorder="1" applyAlignment="1">
      <alignment/>
    </xf>
    <xf numFmtId="1" fontId="30" fillId="26" borderId="17" xfId="0" applyNumberFormat="1" applyFont="1" applyFill="1" applyBorder="1" applyAlignment="1">
      <alignment horizontal="center"/>
    </xf>
    <xf numFmtId="1" fontId="30" fillId="26" borderId="13" xfId="0" applyNumberFormat="1" applyFont="1" applyFill="1" applyBorder="1" applyAlignment="1">
      <alignment horizontal="center"/>
    </xf>
    <xf numFmtId="175" fontId="30" fillId="22" borderId="12" xfId="0" applyNumberFormat="1" applyFont="1" applyFill="1" applyBorder="1" applyAlignment="1">
      <alignment horizontal="center"/>
    </xf>
    <xf numFmtId="1" fontId="30" fillId="22" borderId="12" xfId="0" applyNumberFormat="1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1" fontId="30" fillId="4" borderId="12" xfId="0" applyNumberFormat="1" applyFont="1" applyFill="1" applyBorder="1" applyAlignment="1">
      <alignment horizontal="center"/>
    </xf>
    <xf numFmtId="1" fontId="30" fillId="20" borderId="12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" fontId="30" fillId="4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5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175" fontId="30" fillId="24" borderId="0" xfId="0" applyNumberFormat="1" applyFont="1" applyFill="1" applyBorder="1" applyAlignment="1">
      <alignment/>
    </xf>
    <xf numFmtId="1" fontId="30" fillId="0" borderId="0" xfId="0" applyNumberFormat="1" applyFont="1" applyBorder="1" applyAlignment="1">
      <alignment horizontal="center"/>
    </xf>
    <xf numFmtId="173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73" fontId="30" fillId="0" borderId="0" xfId="0" applyNumberFormat="1" applyFont="1" applyFill="1" applyBorder="1" applyAlignment="1">
      <alignment horizontal="right"/>
    </xf>
    <xf numFmtId="2" fontId="30" fillId="24" borderId="0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/>
    </xf>
    <xf numFmtId="1" fontId="30" fillId="24" borderId="0" xfId="0" applyNumberFormat="1" applyFont="1" applyFill="1" applyBorder="1" applyAlignment="1">
      <alignment/>
    </xf>
    <xf numFmtId="0" fontId="30" fillId="26" borderId="32" xfId="0" applyFont="1" applyFill="1" applyBorder="1" applyAlignment="1">
      <alignment/>
    </xf>
    <xf numFmtId="0" fontId="30" fillId="26" borderId="17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20" borderId="11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2" fontId="30" fillId="26" borderId="17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0" fillId="20" borderId="18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20" borderId="10" xfId="0" applyFont="1" applyFill="1" applyBorder="1" applyAlignment="1">
      <alignment horizontal="left"/>
    </xf>
    <xf numFmtId="0" fontId="30" fillId="20" borderId="31" xfId="0" applyFont="1" applyFill="1" applyBorder="1" applyAlignment="1">
      <alignment horizontal="left"/>
    </xf>
    <xf numFmtId="0" fontId="30" fillId="20" borderId="22" xfId="0" applyFont="1" applyFill="1" applyBorder="1" applyAlignment="1">
      <alignment horizontal="center"/>
    </xf>
    <xf numFmtId="0" fontId="30" fillId="20" borderId="22" xfId="0" applyFont="1" applyFill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/>
    </xf>
    <xf numFmtId="0" fontId="30" fillId="0" borderId="1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0" fillId="20" borderId="22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7" fillId="24" borderId="0" xfId="0" applyFont="1" applyFill="1" applyAlignment="1">
      <alignment horizontal="center"/>
    </xf>
    <xf numFmtId="0" fontId="7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"/>
    </xf>
    <xf numFmtId="173" fontId="6" fillId="24" borderId="0" xfId="0" applyNumberFormat="1" applyFont="1" applyFill="1" applyAlignment="1">
      <alignment horizontal="right"/>
    </xf>
    <xf numFmtId="173" fontId="6" fillId="24" borderId="0" xfId="0" applyNumberFormat="1" applyFont="1" applyFill="1" applyBorder="1" applyAlignment="1">
      <alignment horizontal="right"/>
    </xf>
    <xf numFmtId="0" fontId="30" fillId="24" borderId="10" xfId="0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 horizontal="center"/>
    </xf>
    <xf numFmtId="0" fontId="30" fillId="24" borderId="0" xfId="0" applyFont="1" applyFill="1" applyBorder="1" applyAlignment="1">
      <alignment horizontal="center" vertical="center"/>
    </xf>
    <xf numFmtId="173" fontId="5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73" fontId="6" fillId="4" borderId="28" xfId="0" applyNumberFormat="1" applyFont="1" applyFill="1" applyBorder="1" applyAlignment="1">
      <alignment horizontal="right"/>
    </xf>
    <xf numFmtId="2" fontId="6" fillId="4" borderId="28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173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1" fontId="7" fillId="4" borderId="31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/>
    </xf>
    <xf numFmtId="2" fontId="7" fillId="4" borderId="0" xfId="0" applyNumberFormat="1" applyFont="1" applyFill="1" applyBorder="1" applyAlignment="1">
      <alignment horizontal="right"/>
    </xf>
    <xf numFmtId="0" fontId="7" fillId="4" borderId="31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0" xfId="0" applyFont="1" applyBorder="1" applyAlignment="1">
      <alignment horizontal="center"/>
    </xf>
    <xf numFmtId="15" fontId="23" fillId="4" borderId="18" xfId="0" applyNumberFormat="1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3" fillId="0" borderId="30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2" fontId="10" fillId="0" borderId="10" xfId="0" applyNumberFormat="1" applyFont="1" applyBorder="1" applyAlignment="1">
      <alignment horizontal="center" wrapText="1"/>
    </xf>
    <xf numFmtId="0" fontId="12" fillId="0" borderId="33" xfId="0" applyFont="1" applyBorder="1" applyAlignment="1">
      <alignment horizontal="center"/>
    </xf>
    <xf numFmtId="173" fontId="10" fillId="0" borderId="33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173" fontId="10" fillId="0" borderId="35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0" fillId="27" borderId="10" xfId="0" applyNumberFormat="1" applyFont="1" applyFill="1" applyBorder="1" applyAlignment="1">
      <alignment horizontal="center" wrapText="1"/>
    </xf>
    <xf numFmtId="173" fontId="10" fillId="27" borderId="10" xfId="0" applyNumberFormat="1" applyFont="1" applyFill="1" applyBorder="1" applyAlignment="1">
      <alignment horizontal="center"/>
    </xf>
    <xf numFmtId="2" fontId="10" fillId="27" borderId="1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wrapText="1"/>
    </xf>
    <xf numFmtId="173" fontId="10" fillId="25" borderId="10" xfId="0" applyNumberFormat="1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 wrapText="1"/>
    </xf>
    <xf numFmtId="173" fontId="10" fillId="25" borderId="23" xfId="0" applyNumberFormat="1" applyFont="1" applyFill="1" applyBorder="1" applyAlignment="1">
      <alignment horizontal="center"/>
    </xf>
    <xf numFmtId="2" fontId="10" fillId="25" borderId="18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25" borderId="12" xfId="0" applyNumberFormat="1" applyFont="1" applyFill="1" applyBorder="1" applyAlignment="1">
      <alignment horizontal="center" wrapText="1"/>
    </xf>
    <xf numFmtId="2" fontId="10" fillId="25" borderId="25" xfId="0" applyNumberFormat="1" applyFont="1" applyFill="1" applyBorder="1" applyAlignment="1">
      <alignment horizontal="center"/>
    </xf>
    <xf numFmtId="173" fontId="14" fillId="0" borderId="0" xfId="0" applyNumberFormat="1" applyFont="1" applyAlignment="1">
      <alignment horizontal="center"/>
    </xf>
    <xf numFmtId="2" fontId="12" fillId="28" borderId="19" xfId="0" applyNumberFormat="1" applyFont="1" applyFill="1" applyBorder="1" applyAlignment="1">
      <alignment horizontal="center" vertical="center" wrapText="1"/>
    </xf>
    <xf numFmtId="0" fontId="12" fillId="28" borderId="19" xfId="0" applyFont="1" applyFill="1" applyBorder="1" applyAlignment="1">
      <alignment horizontal="center" vertical="center" wrapText="1"/>
    </xf>
    <xf numFmtId="173" fontId="12" fillId="28" borderId="19" xfId="0" applyNumberFormat="1" applyFont="1" applyFill="1" applyBorder="1" applyAlignment="1">
      <alignment horizontal="center" vertical="center" wrapText="1"/>
    </xf>
    <xf numFmtId="173" fontId="12" fillId="28" borderId="20" xfId="0" applyNumberFormat="1" applyFont="1" applyFill="1" applyBorder="1" applyAlignment="1">
      <alignment horizontal="center" vertical="center" wrapText="1"/>
    </xf>
    <xf numFmtId="2" fontId="16" fillId="28" borderId="19" xfId="0" applyNumberFormat="1" applyFont="1" applyFill="1" applyBorder="1" applyAlignment="1">
      <alignment horizontal="center" vertical="center" wrapText="1"/>
    </xf>
    <xf numFmtId="0" fontId="12" fillId="28" borderId="21" xfId="0" applyFont="1" applyFill="1" applyBorder="1" applyAlignment="1">
      <alignment horizontal="center" vertical="center" wrapText="1"/>
    </xf>
    <xf numFmtId="2" fontId="12" fillId="28" borderId="25" xfId="0" applyNumberFormat="1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center" vertical="center" wrapText="1"/>
    </xf>
    <xf numFmtId="2" fontId="10" fillId="28" borderId="10" xfId="0" applyNumberFormat="1" applyFont="1" applyFill="1" applyBorder="1" applyAlignment="1">
      <alignment horizontal="center" wrapText="1"/>
    </xf>
    <xf numFmtId="173" fontId="10" fillId="28" borderId="10" xfId="0" applyNumberFormat="1" applyFont="1" applyFill="1" applyBorder="1" applyAlignment="1">
      <alignment horizontal="center"/>
    </xf>
    <xf numFmtId="2" fontId="10" fillId="28" borderId="10" xfId="0" applyNumberFormat="1" applyFont="1" applyFill="1" applyBorder="1" applyAlignment="1">
      <alignment horizontal="center"/>
    </xf>
    <xf numFmtId="0" fontId="12" fillId="28" borderId="24" xfId="0" applyFont="1" applyFill="1" applyBorder="1" applyAlignment="1">
      <alignment horizontal="center"/>
    </xf>
    <xf numFmtId="2" fontId="10" fillId="28" borderId="12" xfId="0" applyNumberFormat="1" applyFont="1" applyFill="1" applyBorder="1" applyAlignment="1">
      <alignment horizontal="center" wrapText="1"/>
    </xf>
    <xf numFmtId="173" fontId="10" fillId="28" borderId="12" xfId="0" applyNumberFormat="1" applyFont="1" applyFill="1" applyBorder="1" applyAlignment="1">
      <alignment horizontal="center" wrapText="1"/>
    </xf>
    <xf numFmtId="2" fontId="10" fillId="28" borderId="25" xfId="0" applyNumberFormat="1" applyFont="1" applyFill="1" applyBorder="1" applyAlignment="1">
      <alignment horizontal="center"/>
    </xf>
    <xf numFmtId="175" fontId="30" fillId="22" borderId="17" xfId="0" applyNumberFormat="1" applyFont="1" applyFill="1" applyBorder="1" applyAlignment="1">
      <alignment horizontal="right"/>
    </xf>
    <xf numFmtId="173" fontId="30" fillId="4" borderId="12" xfId="0" applyNumberFormat="1" applyFont="1" applyFill="1" applyBorder="1" applyAlignment="1">
      <alignment horizontal="center"/>
    </xf>
    <xf numFmtId="173" fontId="30" fillId="20" borderId="12" xfId="0" applyNumberFormat="1" applyFont="1" applyFill="1" applyBorder="1" applyAlignment="1">
      <alignment horizontal="center"/>
    </xf>
    <xf numFmtId="2" fontId="30" fillId="4" borderId="12" xfId="0" applyNumberFormat="1" applyFont="1" applyFill="1" applyBorder="1" applyAlignment="1">
      <alignment horizontal="center"/>
    </xf>
    <xf numFmtId="2" fontId="30" fillId="20" borderId="12" xfId="0" applyNumberFormat="1" applyFont="1" applyFill="1" applyBorder="1" applyAlignment="1">
      <alignment horizontal="center"/>
    </xf>
    <xf numFmtId="2" fontId="30" fillId="22" borderId="12" xfId="0" applyNumberFormat="1" applyFont="1" applyFill="1" applyBorder="1" applyAlignment="1">
      <alignment horizontal="center"/>
    </xf>
    <xf numFmtId="175" fontId="30" fillId="22" borderId="10" xfId="0" applyNumberFormat="1" applyFont="1" applyFill="1" applyBorder="1" applyAlignment="1">
      <alignment horizontal="center"/>
    </xf>
    <xf numFmtId="173" fontId="30" fillId="4" borderId="10" xfId="0" applyNumberFormat="1" applyFont="1" applyFill="1" applyBorder="1" applyAlignment="1">
      <alignment horizontal="center"/>
    </xf>
    <xf numFmtId="173" fontId="30" fillId="24" borderId="10" xfId="0" applyNumberFormat="1" applyFont="1" applyFill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22" borderId="10" xfId="0" applyNumberFormat="1" applyFont="1" applyFill="1" applyBorder="1" applyAlignment="1">
      <alignment horizontal="center"/>
    </xf>
    <xf numFmtId="1" fontId="30" fillId="22" borderId="10" xfId="0" applyNumberFormat="1" applyFont="1" applyFill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173" fontId="10" fillId="10" borderId="10" xfId="0" applyNumberFormat="1" applyFont="1" applyFill="1" applyBorder="1" applyAlignment="1">
      <alignment horizontal="center"/>
    </xf>
    <xf numFmtId="173" fontId="10" fillId="29" borderId="23" xfId="0" applyNumberFormat="1" applyFont="1" applyFill="1" applyBorder="1" applyAlignment="1">
      <alignment horizontal="center"/>
    </xf>
    <xf numFmtId="2" fontId="10" fillId="30" borderId="10" xfId="0" applyNumberFormat="1" applyFont="1" applyFill="1" applyBorder="1" applyAlignment="1">
      <alignment horizontal="center"/>
    </xf>
    <xf numFmtId="2" fontId="10" fillId="17" borderId="10" xfId="0" applyNumberFormat="1" applyFont="1" applyFill="1" applyBorder="1" applyAlignment="1">
      <alignment horizontal="center"/>
    </xf>
    <xf numFmtId="49" fontId="30" fillId="0" borderId="23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0" xfId="0" applyNumberFormat="1" applyFont="1" applyBorder="1" applyAlignment="1">
      <alignment horizontal="center" wrapText="1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0" fillId="20" borderId="10" xfId="0" applyFont="1" applyFill="1" applyBorder="1" applyAlignment="1">
      <alignment/>
    </xf>
    <xf numFmtId="0" fontId="30" fillId="20" borderId="10" xfId="0" applyFont="1" applyFill="1" applyBorder="1" applyAlignment="1">
      <alignment horizontal="center"/>
    </xf>
    <xf numFmtId="1" fontId="30" fillId="20" borderId="10" xfId="0" applyNumberFormat="1" applyFont="1" applyFill="1" applyBorder="1" applyAlignment="1">
      <alignment horizontal="center"/>
    </xf>
    <xf numFmtId="0" fontId="4" fillId="20" borderId="0" xfId="0" applyFont="1" applyFill="1" applyAlignment="1">
      <alignment/>
    </xf>
    <xf numFmtId="0" fontId="3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31" borderId="36" xfId="0" applyFont="1" applyFill="1" applyBorder="1" applyAlignment="1">
      <alignment horizontal="center"/>
    </xf>
    <xf numFmtId="0" fontId="30" fillId="26" borderId="39" xfId="0" applyFont="1" applyFill="1" applyBorder="1" applyAlignment="1">
      <alignment/>
    </xf>
    <xf numFmtId="2" fontId="30" fillId="4" borderId="23" xfId="0" applyNumberFormat="1" applyFont="1" applyFill="1" applyBorder="1" applyAlignment="1">
      <alignment horizontal="right"/>
    </xf>
    <xf numFmtId="0" fontId="30" fillId="4" borderId="1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30" fillId="24" borderId="13" xfId="0" applyFont="1" applyFill="1" applyBorder="1" applyAlignment="1">
      <alignment horizontal="center" vertical="center"/>
    </xf>
    <xf numFmtId="175" fontId="60" fillId="22" borderId="13" xfId="0" applyNumberFormat="1" applyFont="1" applyFill="1" applyBorder="1" applyAlignment="1">
      <alignment horizontal="center" vertical="center"/>
    </xf>
    <xf numFmtId="2" fontId="60" fillId="22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" fontId="60" fillId="22" borderId="13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1" fontId="60" fillId="4" borderId="13" xfId="0" applyNumberFormat="1" applyFont="1" applyFill="1" applyBorder="1" applyAlignment="1">
      <alignment horizontal="center" vertical="center"/>
    </xf>
    <xf numFmtId="173" fontId="60" fillId="4" borderId="13" xfId="0" applyNumberFormat="1" applyFont="1" applyFill="1" applyBorder="1" applyAlignment="1">
      <alignment horizontal="center" vertical="center"/>
    </xf>
    <xf numFmtId="2" fontId="60" fillId="4" borderId="13" xfId="0" applyNumberFormat="1" applyFont="1" applyFill="1" applyBorder="1" applyAlignment="1">
      <alignment horizontal="center" vertical="center"/>
    </xf>
    <xf numFmtId="2" fontId="60" fillId="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" fontId="60" fillId="0" borderId="13" xfId="0" applyNumberFormat="1" applyFont="1" applyFill="1" applyBorder="1" applyAlignment="1">
      <alignment horizontal="center" vertical="center"/>
    </xf>
    <xf numFmtId="1" fontId="60" fillId="24" borderId="13" xfId="0" applyNumberFormat="1" applyFont="1" applyFill="1" applyBorder="1" applyAlignment="1">
      <alignment horizontal="center" vertical="center"/>
    </xf>
    <xf numFmtId="0" fontId="60" fillId="24" borderId="13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1" fontId="58" fillId="5" borderId="10" xfId="0" applyNumberFormat="1" applyFont="1" applyFill="1" applyBorder="1" applyAlignment="1">
      <alignment horizontal="center"/>
    </xf>
    <xf numFmtId="1" fontId="60" fillId="5" borderId="13" xfId="0" applyNumberFormat="1" applyFont="1" applyFill="1" applyBorder="1" applyAlignment="1">
      <alignment horizontal="center" vertical="center"/>
    </xf>
    <xf numFmtId="0" fontId="30" fillId="0" borderId="10" xfId="52" applyFont="1" applyFill="1" applyBorder="1" applyAlignment="1">
      <alignment horizontal="center" vertical="center"/>
      <protection/>
    </xf>
    <xf numFmtId="0" fontId="30" fillId="0" borderId="10" xfId="52" applyFont="1" applyFill="1" applyBorder="1" applyAlignment="1">
      <alignment vertical="center"/>
      <protection/>
    </xf>
    <xf numFmtId="0" fontId="64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2" fontId="10" fillId="32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30" fillId="24" borderId="10" xfId="0" applyNumberFormat="1" applyFont="1" applyFill="1" applyBorder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6" fillId="24" borderId="0" xfId="0" applyNumberFormat="1" applyFont="1" applyFill="1" applyAlignment="1">
      <alignment horizontal="center"/>
    </xf>
    <xf numFmtId="173" fontId="60" fillId="0" borderId="13" xfId="0" applyNumberFormat="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  <xf numFmtId="173" fontId="5" fillId="24" borderId="0" xfId="0" applyNumberFormat="1" applyFont="1" applyFill="1" applyAlignment="1">
      <alignment vertical="center"/>
    </xf>
    <xf numFmtId="2" fontId="5" fillId="24" borderId="0" xfId="0" applyNumberFormat="1" applyFont="1" applyFill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19" fillId="33" borderId="39" xfId="0" applyFont="1" applyFill="1" applyBorder="1" applyAlignment="1">
      <alignment vertical="center"/>
    </xf>
    <xf numFmtId="0" fontId="61" fillId="33" borderId="39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173" fontId="19" fillId="24" borderId="0" xfId="0" applyNumberFormat="1" applyFont="1" applyFill="1" applyAlignment="1">
      <alignment horizontal="right" vertical="center"/>
    </xf>
    <xf numFmtId="2" fontId="19" fillId="24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173" fontId="4" fillId="24" borderId="0" xfId="0" applyNumberFormat="1" applyFont="1" applyFill="1" applyAlignment="1">
      <alignment horizontal="right" vertical="center"/>
    </xf>
    <xf numFmtId="2" fontId="4" fillId="24" borderId="0" xfId="0" applyNumberFormat="1" applyFont="1" applyFill="1" applyAlignment="1">
      <alignment horizontal="center" vertical="center"/>
    </xf>
    <xf numFmtId="0" fontId="4" fillId="24" borderId="13" xfId="0" applyNumberFormat="1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1" fontId="60" fillId="24" borderId="12" xfId="0" applyNumberFormat="1" applyFont="1" applyFill="1" applyBorder="1" applyAlignment="1">
      <alignment horizontal="center" vertical="center"/>
    </xf>
    <xf numFmtId="1" fontId="4" fillId="24" borderId="12" xfId="0" applyNumberFormat="1" applyFont="1" applyFill="1" applyBorder="1" applyAlignment="1">
      <alignment horizontal="center" vertical="center"/>
    </xf>
    <xf numFmtId="0" fontId="19" fillId="22" borderId="32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1" fontId="61" fillId="22" borderId="17" xfId="0" applyNumberFormat="1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vertical="center"/>
    </xf>
    <xf numFmtId="0" fontId="39" fillId="34" borderId="39" xfId="0" applyFont="1" applyFill="1" applyBorder="1" applyAlignment="1">
      <alignment vertical="center"/>
    </xf>
    <xf numFmtId="1" fontId="62" fillId="34" borderId="17" xfId="0" applyNumberFormat="1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vertical="center"/>
    </xf>
    <xf numFmtId="0" fontId="19" fillId="35" borderId="17" xfId="0" applyFont="1" applyFill="1" applyBorder="1" applyAlignment="1">
      <alignment vertical="center"/>
    </xf>
    <xf numFmtId="1" fontId="61" fillId="35" borderId="17" xfId="0" applyNumberFormat="1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" fontId="4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5" fillId="31" borderId="32" xfId="0" applyFont="1" applyFill="1" applyBorder="1" applyAlignment="1">
      <alignment horizontal="center" vertical="center"/>
    </xf>
    <xf numFmtId="0" fontId="7" fillId="31" borderId="17" xfId="0" applyNumberFormat="1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2" fontId="5" fillId="31" borderId="17" xfId="0" applyNumberFormat="1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173" fontId="19" fillId="36" borderId="0" xfId="0" applyNumberFormat="1" applyFont="1" applyFill="1" applyAlignment="1">
      <alignment horizontal="right" vertical="center"/>
    </xf>
    <xf numFmtId="173" fontId="19" fillId="36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vertical="center"/>
    </xf>
    <xf numFmtId="173" fontId="4" fillId="24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1" fontId="19" fillId="22" borderId="17" xfId="0" applyNumberFormat="1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73" fontId="30" fillId="24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" fontId="39" fillId="34" borderId="17" xfId="0" applyNumberFormat="1" applyFont="1" applyFill="1" applyBorder="1" applyAlignment="1">
      <alignment horizontal="center" vertical="center"/>
    </xf>
    <xf numFmtId="1" fontId="19" fillId="35" borderId="17" xfId="0" applyNumberFormat="1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1" fontId="6" fillId="26" borderId="0" xfId="0" applyNumberFormat="1" applyFont="1" applyFill="1" applyBorder="1" applyAlignment="1">
      <alignment horizontal="center" vertical="center"/>
    </xf>
    <xf numFmtId="173" fontId="6" fillId="26" borderId="0" xfId="0" applyNumberFormat="1" applyFont="1" applyFill="1" applyAlignment="1">
      <alignment horizontal="right" vertical="center"/>
    </xf>
    <xf numFmtId="0" fontId="6" fillId="26" borderId="0" xfId="0" applyFont="1" applyFill="1" applyBorder="1" applyAlignment="1">
      <alignment horizontal="center" vertical="center"/>
    </xf>
    <xf numFmtId="173" fontId="6" fillId="26" borderId="0" xfId="0" applyNumberFormat="1" applyFont="1" applyFill="1" applyBorder="1" applyAlignment="1">
      <alignment horizontal="right" vertical="center"/>
    </xf>
    <xf numFmtId="2" fontId="6" fillId="24" borderId="0" xfId="0" applyNumberFormat="1" applyFont="1" applyFill="1" applyBorder="1" applyAlignment="1">
      <alignment horizontal="center" vertical="center"/>
    </xf>
    <xf numFmtId="2" fontId="6" fillId="24" borderId="0" xfId="0" applyNumberFormat="1" applyFont="1" applyFill="1" applyAlignment="1">
      <alignment horizontal="center" vertical="center"/>
    </xf>
    <xf numFmtId="173" fontId="6" fillId="24" borderId="0" xfId="0" applyNumberFormat="1" applyFont="1" applyFill="1" applyBorder="1" applyAlignment="1">
      <alignment horizontal="right" vertical="center"/>
    </xf>
    <xf numFmtId="0" fontId="17" fillId="24" borderId="13" xfId="0" applyFont="1" applyFill="1" applyBorder="1" applyAlignment="1">
      <alignment horizontal="center" vertical="center"/>
    </xf>
    <xf numFmtId="0" fontId="63" fillId="22" borderId="13" xfId="0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 vertical="center"/>
    </xf>
    <xf numFmtId="173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22" borderId="63" xfId="0" applyFont="1" applyFill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173" fontId="30" fillId="20" borderId="10" xfId="0" applyNumberFormat="1" applyFont="1" applyFill="1" applyBorder="1" applyAlignment="1">
      <alignment horizontal="center"/>
    </xf>
    <xf numFmtId="2" fontId="30" fillId="2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Fill="1" applyBorder="1" applyAlignment="1">
      <alignment vertical="center"/>
    </xf>
    <xf numFmtId="0" fontId="64" fillId="0" borderId="13" xfId="0" applyFont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/>
    </xf>
    <xf numFmtId="0" fontId="30" fillId="24" borderId="12" xfId="0" applyFont="1" applyFill="1" applyBorder="1" applyAlignment="1">
      <alignment vertical="center"/>
    </xf>
    <xf numFmtId="0" fontId="30" fillId="24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7" fillId="0" borderId="0" xfId="45" applyAlignment="1" applyProtection="1">
      <alignment vertical="center"/>
      <protection/>
    </xf>
    <xf numFmtId="0" fontId="37" fillId="0" borderId="0" xfId="45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 vertical="center"/>
    </xf>
    <xf numFmtId="49" fontId="30" fillId="37" borderId="10" xfId="0" applyNumberFormat="1" applyFont="1" applyFill="1" applyBorder="1" applyAlignment="1">
      <alignment horizontal="left" vertical="center"/>
    </xf>
    <xf numFmtId="0" fontId="30" fillId="37" borderId="10" xfId="52" applyFont="1" applyFill="1" applyBorder="1" applyAlignment="1">
      <alignment vertical="center"/>
      <protection/>
    </xf>
    <xf numFmtId="0" fontId="30" fillId="37" borderId="10" xfId="0" applyFont="1" applyFill="1" applyBorder="1" applyAlignment="1">
      <alignment horizontal="left"/>
    </xf>
    <xf numFmtId="0" fontId="30" fillId="37" borderId="10" xfId="0" applyFont="1" applyFill="1" applyBorder="1" applyAlignment="1">
      <alignment/>
    </xf>
    <xf numFmtId="0" fontId="30" fillId="37" borderId="10" xfId="0" applyFont="1" applyFill="1" applyBorder="1" applyAlignment="1">
      <alignment horizontal="left" vertical="center"/>
    </xf>
    <xf numFmtId="0" fontId="30" fillId="37" borderId="10" xfId="0" applyFont="1" applyFill="1" applyBorder="1" applyAlignment="1">
      <alignment vertical="center"/>
    </xf>
    <xf numFmtId="0" fontId="36" fillId="37" borderId="10" xfId="0" applyFont="1" applyFill="1" applyBorder="1" applyAlignment="1">
      <alignment horizontal="left" vertical="center"/>
    </xf>
    <xf numFmtId="49" fontId="30" fillId="37" borderId="10" xfId="0" applyNumberFormat="1" applyFont="1" applyFill="1" applyBorder="1" applyAlignment="1">
      <alignment vertical="center"/>
    </xf>
    <xf numFmtId="0" fontId="67" fillId="0" borderId="10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left" vertical="center"/>
    </xf>
    <xf numFmtId="49" fontId="30" fillId="0" borderId="10" xfId="52" applyNumberFormat="1" applyFont="1" applyBorder="1" applyAlignment="1">
      <alignment horizontal="center" vertical="center"/>
      <protection/>
    </xf>
    <xf numFmtId="49" fontId="30" fillId="0" borderId="10" xfId="52" applyNumberFormat="1" applyFont="1" applyBorder="1" applyAlignment="1">
      <alignment horizontal="left" vertical="center"/>
      <protection/>
    </xf>
    <xf numFmtId="0" fontId="30" fillId="24" borderId="13" xfId="52" applyFont="1" applyFill="1" applyBorder="1" applyAlignment="1">
      <alignment horizontal="center" vertical="center"/>
      <protection/>
    </xf>
    <xf numFmtId="2" fontId="60" fillId="22" borderId="13" xfId="52" applyNumberFormat="1" applyFont="1" applyFill="1" applyBorder="1" applyAlignment="1">
      <alignment horizontal="center" vertical="center"/>
      <protection/>
    </xf>
    <xf numFmtId="0" fontId="30" fillId="0" borderId="10" xfId="52" applyFont="1" applyBorder="1" applyAlignment="1">
      <alignment vertical="center"/>
      <protection/>
    </xf>
    <xf numFmtId="15" fontId="23" fillId="22" borderId="66" xfId="0" applyNumberFormat="1" applyFont="1" applyFill="1" applyBorder="1" applyAlignment="1">
      <alignment horizontal="center"/>
    </xf>
    <xf numFmtId="15" fontId="23" fillId="22" borderId="67" xfId="0" applyNumberFormat="1" applyFont="1" applyFill="1" applyBorder="1" applyAlignment="1">
      <alignment horizontal="center"/>
    </xf>
    <xf numFmtId="15" fontId="23" fillId="22" borderId="68" xfId="0" applyNumberFormat="1" applyFont="1" applyFill="1" applyBorder="1" applyAlignment="1">
      <alignment horizontal="center"/>
    </xf>
    <xf numFmtId="15" fontId="23" fillId="4" borderId="69" xfId="0" applyNumberFormat="1" applyFont="1" applyFill="1" applyBorder="1" applyAlignment="1">
      <alignment horizontal="center"/>
    </xf>
    <xf numFmtId="15" fontId="23" fillId="4" borderId="70" xfId="0" applyNumberFormat="1" applyFont="1" applyFill="1" applyBorder="1" applyAlignment="1">
      <alignment horizontal="center"/>
    </xf>
    <xf numFmtId="15" fontId="23" fillId="4" borderId="71" xfId="0" applyNumberFormat="1" applyFont="1" applyFill="1" applyBorder="1" applyAlignment="1">
      <alignment horizontal="center"/>
    </xf>
    <xf numFmtId="15" fontId="23" fillId="0" borderId="69" xfId="0" applyNumberFormat="1" applyFont="1" applyBorder="1" applyAlignment="1">
      <alignment horizontal="center"/>
    </xf>
    <xf numFmtId="15" fontId="23" fillId="0" borderId="70" xfId="0" applyNumberFormat="1" applyFont="1" applyBorder="1" applyAlignment="1">
      <alignment horizontal="center"/>
    </xf>
    <xf numFmtId="15" fontId="23" fillId="0" borderId="71" xfId="0" applyNumberFormat="1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7" fillId="31" borderId="14" xfId="0" applyNumberFormat="1" applyFont="1" applyFill="1" applyBorder="1" applyAlignment="1">
      <alignment horizontal="center" vertical="center"/>
    </xf>
    <xf numFmtId="0" fontId="7" fillId="31" borderId="39" xfId="0" applyNumberFormat="1" applyFont="1" applyFill="1" applyBorder="1" applyAlignment="1">
      <alignment horizontal="center" vertical="center"/>
    </xf>
    <xf numFmtId="0" fontId="7" fillId="31" borderId="23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7" fillId="24" borderId="39" xfId="0" applyNumberFormat="1" applyFont="1" applyFill="1" applyBorder="1" applyAlignment="1">
      <alignment horizontal="center" vertical="center"/>
    </xf>
    <xf numFmtId="0" fontId="7" fillId="24" borderId="23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3" fillId="20" borderId="74" xfId="0" applyFont="1" applyFill="1" applyBorder="1" applyAlignment="1">
      <alignment horizontal="center"/>
    </xf>
    <xf numFmtId="0" fontId="33" fillId="20" borderId="39" xfId="0" applyFont="1" applyFill="1" applyBorder="1" applyAlignment="1">
      <alignment horizontal="center"/>
    </xf>
    <xf numFmtId="0" fontId="33" fillId="20" borderId="75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20" borderId="76" xfId="0" applyFont="1" applyFill="1" applyBorder="1" applyAlignment="1">
      <alignment horizontal="center"/>
    </xf>
    <xf numFmtId="0" fontId="33" fillId="20" borderId="77" xfId="0" applyFont="1" applyFill="1" applyBorder="1" applyAlignment="1">
      <alignment horizontal="center"/>
    </xf>
    <xf numFmtId="0" fontId="33" fillId="20" borderId="78" xfId="0" applyFont="1" applyFill="1" applyBorder="1" applyAlignment="1">
      <alignment horizontal="center"/>
    </xf>
    <xf numFmtId="0" fontId="33" fillId="20" borderId="79" xfId="0" applyFont="1" applyFill="1" applyBorder="1" applyAlignment="1">
      <alignment horizontal="center"/>
    </xf>
    <xf numFmtId="0" fontId="33" fillId="20" borderId="80" xfId="0" applyFont="1" applyFill="1" applyBorder="1" applyAlignment="1">
      <alignment horizontal="center"/>
    </xf>
    <xf numFmtId="0" fontId="33" fillId="20" borderId="81" xfId="0" applyFont="1" applyFill="1" applyBorder="1" applyAlignment="1">
      <alignment horizontal="center"/>
    </xf>
    <xf numFmtId="0" fontId="33" fillId="20" borderId="79" xfId="0" applyFont="1" applyFill="1" applyBorder="1" applyAlignment="1">
      <alignment horizontal="center" vertical="center"/>
    </xf>
    <xf numFmtId="0" fontId="33" fillId="20" borderId="80" xfId="0" applyFont="1" applyFill="1" applyBorder="1" applyAlignment="1">
      <alignment horizontal="center" vertical="center"/>
    </xf>
    <xf numFmtId="0" fontId="33" fillId="20" borderId="81" xfId="0" applyFont="1" applyFill="1" applyBorder="1" applyAlignment="1">
      <alignment horizontal="center" vertical="center"/>
    </xf>
    <xf numFmtId="0" fontId="33" fillId="20" borderId="38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3" fillId="20" borderId="45" xfId="0" applyFont="1" applyFill="1" applyBorder="1" applyAlignment="1">
      <alignment horizontal="center" vertical="center"/>
    </xf>
    <xf numFmtId="0" fontId="33" fillId="20" borderId="76" xfId="0" applyFont="1" applyFill="1" applyBorder="1" applyAlignment="1">
      <alignment horizontal="center" vertical="center"/>
    </xf>
    <xf numFmtId="0" fontId="33" fillId="20" borderId="77" xfId="0" applyFont="1" applyFill="1" applyBorder="1" applyAlignment="1">
      <alignment horizontal="center" vertical="center"/>
    </xf>
    <xf numFmtId="0" fontId="33" fillId="20" borderId="78" xfId="0" applyFont="1" applyFill="1" applyBorder="1" applyAlignment="1">
      <alignment horizontal="center" vertical="center"/>
    </xf>
    <xf numFmtId="0" fontId="33" fillId="20" borderId="74" xfId="0" applyFont="1" applyFill="1" applyBorder="1" applyAlignment="1">
      <alignment horizontal="center" vertical="center"/>
    </xf>
    <xf numFmtId="0" fontId="33" fillId="20" borderId="39" xfId="0" applyFont="1" applyFill="1" applyBorder="1" applyAlignment="1">
      <alignment horizontal="center" vertical="center"/>
    </xf>
    <xf numFmtId="0" fontId="33" fillId="20" borderId="7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5" fillId="4" borderId="66" xfId="0" applyFont="1" applyFill="1" applyBorder="1" applyAlignment="1">
      <alignment horizontal="center" vertical="center"/>
    </xf>
    <xf numFmtId="0" fontId="35" fillId="4" borderId="67" xfId="0" applyFont="1" applyFill="1" applyBorder="1" applyAlignment="1">
      <alignment horizontal="center" vertical="center"/>
    </xf>
    <xf numFmtId="0" fontId="35" fillId="4" borderId="68" xfId="0" applyFont="1" applyFill="1" applyBorder="1" applyAlignment="1">
      <alignment horizontal="center" vertical="center"/>
    </xf>
    <xf numFmtId="0" fontId="35" fillId="4" borderId="58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65" xfId="0" applyFont="1" applyFill="1" applyBorder="1" applyAlignment="1">
      <alignment horizontal="center" vertical="center"/>
    </xf>
    <xf numFmtId="0" fontId="35" fillId="4" borderId="82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5" fillId="4" borderId="8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4B11~1.GOU\LOCALS~1\Temp\CHALLENGE%20SAVIGNY%20J2%20POF%20PO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4B11~1.GOU\LOCALS~1\Temp\CHALLENGE%20SAVIGNY%20J2%20EAF%20E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 SAISIES"/>
      <sheetName val="PO-F (J1)"/>
      <sheetName val="PO-F (J2)"/>
      <sheetName val="PO-G (J1)"/>
      <sheetName val="PO-G (J2)"/>
      <sheetName val="PO-F (J2) (2)"/>
      <sheetName val="PO-G (J2) (2)"/>
      <sheetName val="EA-F (J1)"/>
      <sheetName val="EA-F (J2)"/>
      <sheetName val="EA-G (J1)"/>
      <sheetName val="EA-G (J2)"/>
      <sheetName val="stat participations"/>
      <sheetName val="ENGAG CLUBS"/>
      <sheetName val="Perf."/>
      <sheetName val="COTES"/>
      <sheetName val="Jury J1"/>
      <sheetName val="Jury J2"/>
      <sheetName val="Jury J3"/>
      <sheetName val="AFA"/>
      <sheetName val="ASPSA"/>
      <sheetName val="ASRD"/>
      <sheetName val="CACV"/>
      <sheetName val="CSPA"/>
      <sheetName val="FSAC"/>
      <sheetName val="LMSA"/>
      <sheetName val="MCA"/>
      <sheetName val="OPEM"/>
      <sheetName val="SCB"/>
      <sheetName val="UAM"/>
      <sheetName val="UMSPC"/>
      <sheetName val="USC"/>
      <sheetName val="USM"/>
    </sheetNames>
    <sheetDataSet>
      <sheetData sheetId="14">
        <row r="9">
          <cell r="E9">
            <v>0</v>
          </cell>
          <cell r="G9">
            <v>0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  <cell r="Q9">
            <v>0</v>
          </cell>
          <cell r="S9">
            <v>0</v>
          </cell>
          <cell r="U9">
            <v>0</v>
          </cell>
        </row>
        <row r="10"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</row>
        <row r="11">
          <cell r="E11">
            <v>0</v>
          </cell>
          <cell r="G11">
            <v>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</row>
        <row r="12">
          <cell r="E12">
            <v>0</v>
          </cell>
          <cell r="G12">
            <v>0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</row>
        <row r="13">
          <cell r="D13">
            <v>-10</v>
          </cell>
          <cell r="E13">
            <v>5</v>
          </cell>
          <cell r="F13">
            <v>-30</v>
          </cell>
          <cell r="G13">
            <v>5</v>
          </cell>
          <cell r="H13">
            <v>-30</v>
          </cell>
          <cell r="I13">
            <v>5</v>
          </cell>
          <cell r="J13">
            <v>1</v>
          </cell>
          <cell r="K13">
            <v>5</v>
          </cell>
          <cell r="L13">
            <v>0.5</v>
          </cell>
          <cell r="M13">
            <v>5</v>
          </cell>
          <cell r="N13">
            <v>1</v>
          </cell>
          <cell r="O13">
            <v>5</v>
          </cell>
          <cell r="P13">
            <v>2</v>
          </cell>
          <cell r="Q13">
            <v>5</v>
          </cell>
          <cell r="R13">
            <v>3</v>
          </cell>
          <cell r="S13">
            <v>5</v>
          </cell>
          <cell r="T13">
            <v>3</v>
          </cell>
          <cell r="U13">
            <v>5</v>
          </cell>
        </row>
        <row r="14">
          <cell r="D14">
            <v>-5.3</v>
          </cell>
          <cell r="E14">
            <v>6</v>
          </cell>
          <cell r="F14">
            <v>-9.3</v>
          </cell>
          <cell r="G14">
            <v>6</v>
          </cell>
          <cell r="H14">
            <v>-12</v>
          </cell>
          <cell r="I14">
            <v>6</v>
          </cell>
          <cell r="J14">
            <v>2.59</v>
          </cell>
          <cell r="K14">
            <v>6</v>
          </cell>
          <cell r="L14">
            <v>0.98</v>
          </cell>
          <cell r="M14">
            <v>6</v>
          </cell>
          <cell r="N14">
            <v>6.82</v>
          </cell>
          <cell r="O14">
            <v>6</v>
          </cell>
          <cell r="P14">
            <v>4.85</v>
          </cell>
          <cell r="Q14">
            <v>6</v>
          </cell>
          <cell r="R14">
            <v>6.86</v>
          </cell>
          <cell r="S14">
            <v>6</v>
          </cell>
          <cell r="T14">
            <v>8.15</v>
          </cell>
          <cell r="U14">
            <v>6</v>
          </cell>
        </row>
        <row r="15">
          <cell r="D15">
            <v>-5.2</v>
          </cell>
          <cell r="E15">
            <v>7</v>
          </cell>
          <cell r="F15">
            <v>-9.2</v>
          </cell>
          <cell r="G15">
            <v>7</v>
          </cell>
          <cell r="H15">
            <v>-11.9</v>
          </cell>
          <cell r="I15">
            <v>7</v>
          </cell>
          <cell r="J15">
            <v>2.71</v>
          </cell>
          <cell r="K15">
            <v>7</v>
          </cell>
          <cell r="L15">
            <v>0.99</v>
          </cell>
          <cell r="M15">
            <v>7</v>
          </cell>
          <cell r="N15">
            <v>6.91</v>
          </cell>
          <cell r="O15">
            <v>7</v>
          </cell>
          <cell r="P15">
            <v>4.97</v>
          </cell>
          <cell r="Q15">
            <v>7</v>
          </cell>
          <cell r="R15">
            <v>7.44</v>
          </cell>
          <cell r="S15">
            <v>7</v>
          </cell>
          <cell r="T15">
            <v>8.6</v>
          </cell>
          <cell r="U15">
            <v>7</v>
          </cell>
        </row>
        <row r="16">
          <cell r="D16">
            <v>-5.1</v>
          </cell>
          <cell r="E16">
            <v>8</v>
          </cell>
          <cell r="F16">
            <v>-9.1</v>
          </cell>
          <cell r="G16">
            <v>8</v>
          </cell>
          <cell r="H16">
            <v>-11.8</v>
          </cell>
          <cell r="I16">
            <v>8</v>
          </cell>
          <cell r="J16">
            <v>2.82</v>
          </cell>
          <cell r="K16">
            <v>8</v>
          </cell>
          <cell r="L16">
            <v>1.01</v>
          </cell>
          <cell r="M16">
            <v>8</v>
          </cell>
          <cell r="N16">
            <v>6.99</v>
          </cell>
          <cell r="O16">
            <v>8</v>
          </cell>
          <cell r="P16">
            <v>5.08</v>
          </cell>
          <cell r="Q16">
            <v>8</v>
          </cell>
          <cell r="R16">
            <v>7.87</v>
          </cell>
          <cell r="S16">
            <v>8</v>
          </cell>
          <cell r="T16">
            <v>9.18</v>
          </cell>
          <cell r="U16">
            <v>8</v>
          </cell>
        </row>
        <row r="17">
          <cell r="D17">
            <v>-5.01</v>
          </cell>
          <cell r="E17">
            <v>9</v>
          </cell>
          <cell r="F17">
            <v>-9</v>
          </cell>
          <cell r="G17">
            <v>9</v>
          </cell>
          <cell r="H17">
            <v>-11.6</v>
          </cell>
          <cell r="I17">
            <v>9</v>
          </cell>
          <cell r="J17">
            <v>2.9</v>
          </cell>
          <cell r="K17">
            <v>9</v>
          </cell>
          <cell r="L17">
            <v>1.03</v>
          </cell>
          <cell r="M17">
            <v>9</v>
          </cell>
          <cell r="N17">
            <v>7.1</v>
          </cell>
          <cell r="O17">
            <v>9</v>
          </cell>
          <cell r="P17">
            <v>5.13</v>
          </cell>
          <cell r="Q17">
            <v>9</v>
          </cell>
          <cell r="R17">
            <v>8.14</v>
          </cell>
          <cell r="S17">
            <v>9</v>
          </cell>
          <cell r="T17">
            <v>9.66</v>
          </cell>
          <cell r="U17">
            <v>9</v>
          </cell>
        </row>
        <row r="18">
          <cell r="D18">
            <v>-4.56</v>
          </cell>
          <cell r="E18">
            <v>10</v>
          </cell>
          <cell r="G18">
            <v>10</v>
          </cell>
          <cell r="H18">
            <v>-11.4</v>
          </cell>
          <cell r="I18">
            <v>10</v>
          </cell>
          <cell r="J18">
            <v>2.95</v>
          </cell>
          <cell r="K18">
            <v>10</v>
          </cell>
          <cell r="L18">
            <v>1.06</v>
          </cell>
          <cell r="M18">
            <v>10</v>
          </cell>
          <cell r="N18">
            <v>7.29</v>
          </cell>
          <cell r="O18">
            <v>10</v>
          </cell>
          <cell r="P18">
            <v>5.17</v>
          </cell>
          <cell r="Q18">
            <v>10</v>
          </cell>
          <cell r="R18">
            <v>8.33</v>
          </cell>
          <cell r="S18">
            <v>10</v>
          </cell>
          <cell r="T18">
            <v>9.88</v>
          </cell>
          <cell r="U18">
            <v>10</v>
          </cell>
        </row>
        <row r="19">
          <cell r="D19">
            <v>-4.51</v>
          </cell>
          <cell r="E19">
            <v>11</v>
          </cell>
          <cell r="F19">
            <v>-8.9</v>
          </cell>
          <cell r="G19">
            <v>11</v>
          </cell>
          <cell r="H19">
            <v>-11.3</v>
          </cell>
          <cell r="I19">
            <v>11</v>
          </cell>
          <cell r="J19">
            <v>2.98</v>
          </cell>
          <cell r="K19">
            <v>11</v>
          </cell>
          <cell r="L19">
            <v>1.07</v>
          </cell>
          <cell r="M19">
            <v>11</v>
          </cell>
          <cell r="N19">
            <v>7.5</v>
          </cell>
          <cell r="O19">
            <v>11</v>
          </cell>
          <cell r="P19">
            <v>5.23</v>
          </cell>
          <cell r="Q19">
            <v>11</v>
          </cell>
          <cell r="R19">
            <v>8.55</v>
          </cell>
          <cell r="S19">
            <v>10.5</v>
          </cell>
          <cell r="T19">
            <v>10.01</v>
          </cell>
          <cell r="U19">
            <v>11</v>
          </cell>
        </row>
        <row r="20">
          <cell r="D20">
            <v>-4.47</v>
          </cell>
          <cell r="E20">
            <v>12</v>
          </cell>
          <cell r="G20">
            <v>12</v>
          </cell>
          <cell r="H20">
            <v>-11.2</v>
          </cell>
          <cell r="I20">
            <v>12</v>
          </cell>
          <cell r="J20">
            <v>3.05</v>
          </cell>
          <cell r="K20">
            <v>12</v>
          </cell>
          <cell r="L20">
            <v>1.08</v>
          </cell>
          <cell r="M20">
            <v>12</v>
          </cell>
          <cell r="N20">
            <v>7.64</v>
          </cell>
          <cell r="O20">
            <v>12</v>
          </cell>
          <cell r="P20">
            <v>5.35</v>
          </cell>
          <cell r="Q20">
            <v>12</v>
          </cell>
          <cell r="R20">
            <v>8.92</v>
          </cell>
          <cell r="S20">
            <v>12</v>
          </cell>
          <cell r="T20">
            <v>10.26</v>
          </cell>
          <cell r="U20">
            <v>12</v>
          </cell>
        </row>
        <row r="21">
          <cell r="D21">
            <v>-4.39</v>
          </cell>
          <cell r="E21">
            <v>13</v>
          </cell>
          <cell r="F21">
            <v>-8.8</v>
          </cell>
          <cell r="G21">
            <v>13</v>
          </cell>
          <cell r="H21">
            <v>-11</v>
          </cell>
          <cell r="I21">
            <v>13</v>
          </cell>
          <cell r="J21">
            <v>3.15</v>
          </cell>
          <cell r="K21">
            <v>13</v>
          </cell>
          <cell r="L21">
            <v>1.09</v>
          </cell>
          <cell r="M21">
            <v>13</v>
          </cell>
          <cell r="N21">
            <v>7.73</v>
          </cell>
          <cell r="O21">
            <v>13</v>
          </cell>
          <cell r="P21">
            <v>5.51</v>
          </cell>
          <cell r="Q21">
            <v>13</v>
          </cell>
          <cell r="R21">
            <v>9.6</v>
          </cell>
          <cell r="S21">
            <v>13</v>
          </cell>
          <cell r="T21">
            <v>10.58</v>
          </cell>
          <cell r="U21">
            <v>13</v>
          </cell>
        </row>
        <row r="22">
          <cell r="D22">
            <v>-4.24</v>
          </cell>
          <cell r="E22">
            <v>14</v>
          </cell>
          <cell r="G22">
            <v>14</v>
          </cell>
          <cell r="H22">
            <v>-10.9</v>
          </cell>
          <cell r="I22">
            <v>14</v>
          </cell>
          <cell r="J22">
            <v>3.24</v>
          </cell>
          <cell r="K22">
            <v>14</v>
          </cell>
          <cell r="L22">
            <v>1.1</v>
          </cell>
          <cell r="M22">
            <v>14</v>
          </cell>
          <cell r="N22">
            <v>7.81</v>
          </cell>
          <cell r="O22">
            <v>14</v>
          </cell>
          <cell r="P22">
            <v>5.69</v>
          </cell>
          <cell r="Q22">
            <v>14</v>
          </cell>
          <cell r="R22">
            <v>10.31</v>
          </cell>
          <cell r="S22">
            <v>14</v>
          </cell>
          <cell r="T22">
            <v>11.16</v>
          </cell>
          <cell r="U22">
            <v>14</v>
          </cell>
        </row>
        <row r="23">
          <cell r="D23">
            <v>-4.08</v>
          </cell>
          <cell r="E23">
            <v>15</v>
          </cell>
          <cell r="F23">
            <v>-8.7</v>
          </cell>
          <cell r="G23">
            <v>15</v>
          </cell>
          <cell r="H23">
            <v>-10.8</v>
          </cell>
          <cell r="I23">
            <v>15</v>
          </cell>
          <cell r="J23">
            <v>3.3</v>
          </cell>
          <cell r="K23">
            <v>15</v>
          </cell>
          <cell r="L23">
            <v>1.12</v>
          </cell>
          <cell r="M23">
            <v>15</v>
          </cell>
          <cell r="N23">
            <v>7.86</v>
          </cell>
          <cell r="O23">
            <v>15</v>
          </cell>
          <cell r="P23">
            <v>5.79</v>
          </cell>
          <cell r="Q23">
            <v>15</v>
          </cell>
          <cell r="R23">
            <v>10.92</v>
          </cell>
          <cell r="S23">
            <v>15</v>
          </cell>
          <cell r="T23">
            <v>11.86</v>
          </cell>
          <cell r="U23">
            <v>15</v>
          </cell>
        </row>
        <row r="24">
          <cell r="D24">
            <v>-3.56</v>
          </cell>
          <cell r="E24">
            <v>16</v>
          </cell>
          <cell r="G24">
            <v>16</v>
          </cell>
          <cell r="I24">
            <v>16</v>
          </cell>
          <cell r="J24">
            <v>3.36</v>
          </cell>
          <cell r="K24">
            <v>16</v>
          </cell>
          <cell r="L24">
            <v>1.13</v>
          </cell>
          <cell r="M24">
            <v>16</v>
          </cell>
          <cell r="N24">
            <v>7.91</v>
          </cell>
          <cell r="O24">
            <v>16</v>
          </cell>
          <cell r="P24">
            <v>5.88</v>
          </cell>
          <cell r="Q24">
            <v>16</v>
          </cell>
          <cell r="R24">
            <v>11.31</v>
          </cell>
          <cell r="S24">
            <v>16</v>
          </cell>
          <cell r="T24">
            <v>12.51</v>
          </cell>
          <cell r="U24">
            <v>16</v>
          </cell>
        </row>
        <row r="25">
          <cell r="D25">
            <v>-3.48</v>
          </cell>
          <cell r="E25">
            <v>17</v>
          </cell>
          <cell r="F25">
            <v>-8.6</v>
          </cell>
          <cell r="G25">
            <v>17</v>
          </cell>
          <cell r="H25">
            <v>-10.7</v>
          </cell>
          <cell r="I25">
            <v>17</v>
          </cell>
          <cell r="J25">
            <v>3.39</v>
          </cell>
          <cell r="K25">
            <v>17</v>
          </cell>
          <cell r="L25">
            <v>1.14</v>
          </cell>
          <cell r="M25">
            <v>17</v>
          </cell>
          <cell r="N25">
            <v>7.96</v>
          </cell>
          <cell r="O25">
            <v>17</v>
          </cell>
          <cell r="P25">
            <v>5.99</v>
          </cell>
          <cell r="Q25">
            <v>17</v>
          </cell>
          <cell r="R25">
            <v>11.58</v>
          </cell>
          <cell r="S25">
            <v>17</v>
          </cell>
          <cell r="T25">
            <v>12.92</v>
          </cell>
          <cell r="U25">
            <v>17</v>
          </cell>
        </row>
        <row r="26">
          <cell r="D26">
            <v>-3.47</v>
          </cell>
          <cell r="E26">
            <v>18</v>
          </cell>
          <cell r="G26">
            <v>18</v>
          </cell>
          <cell r="H26">
            <v>-10.6</v>
          </cell>
          <cell r="I26">
            <v>18</v>
          </cell>
          <cell r="J26">
            <v>3.43</v>
          </cell>
          <cell r="K26">
            <v>18</v>
          </cell>
          <cell r="M26">
            <v>18</v>
          </cell>
          <cell r="N26">
            <v>8.04</v>
          </cell>
          <cell r="O26">
            <v>18</v>
          </cell>
          <cell r="P26">
            <v>6.09</v>
          </cell>
          <cell r="Q26">
            <v>18</v>
          </cell>
          <cell r="R26">
            <v>11.7</v>
          </cell>
          <cell r="S26">
            <v>18</v>
          </cell>
          <cell r="T26">
            <v>13.13</v>
          </cell>
          <cell r="U26">
            <v>18</v>
          </cell>
        </row>
        <row r="27">
          <cell r="D27">
            <v>-3.45</v>
          </cell>
          <cell r="E27">
            <v>19</v>
          </cell>
          <cell r="F27">
            <v>-8.5</v>
          </cell>
          <cell r="G27">
            <v>19</v>
          </cell>
          <cell r="H27">
            <v>-10.5</v>
          </cell>
          <cell r="I27">
            <v>19</v>
          </cell>
          <cell r="J27">
            <v>3.47</v>
          </cell>
          <cell r="K27">
            <v>19</v>
          </cell>
          <cell r="L27">
            <v>1.15</v>
          </cell>
          <cell r="M27">
            <v>19</v>
          </cell>
          <cell r="N27">
            <v>8.14</v>
          </cell>
          <cell r="O27">
            <v>19</v>
          </cell>
          <cell r="P27">
            <v>6.2</v>
          </cell>
          <cell r="Q27">
            <v>19</v>
          </cell>
          <cell r="R27">
            <v>11.95</v>
          </cell>
          <cell r="S27">
            <v>19</v>
          </cell>
          <cell r="T27">
            <v>13.31</v>
          </cell>
          <cell r="U27">
            <v>19</v>
          </cell>
        </row>
        <row r="28">
          <cell r="D28">
            <v>-3.43</v>
          </cell>
          <cell r="E28">
            <v>20</v>
          </cell>
          <cell r="G28">
            <v>20</v>
          </cell>
          <cell r="I28">
            <v>20</v>
          </cell>
          <cell r="J28">
            <v>3.51</v>
          </cell>
          <cell r="K28">
            <v>20</v>
          </cell>
          <cell r="L28">
            <v>1.16</v>
          </cell>
          <cell r="M28">
            <v>20</v>
          </cell>
          <cell r="N28">
            <v>8.27</v>
          </cell>
          <cell r="O28">
            <v>20</v>
          </cell>
          <cell r="P28">
            <v>6.3</v>
          </cell>
          <cell r="Q28">
            <v>20</v>
          </cell>
          <cell r="R28">
            <v>12.23</v>
          </cell>
          <cell r="S28">
            <v>20</v>
          </cell>
          <cell r="T28">
            <v>13.58</v>
          </cell>
          <cell r="U28">
            <v>20</v>
          </cell>
        </row>
        <row r="29">
          <cell r="D29">
            <v>-3.41</v>
          </cell>
          <cell r="E29">
            <v>21</v>
          </cell>
          <cell r="F29">
            <v>-8.4</v>
          </cell>
          <cell r="G29">
            <v>21</v>
          </cell>
          <cell r="H29">
            <v>-10.4</v>
          </cell>
          <cell r="I29">
            <v>21</v>
          </cell>
          <cell r="J29">
            <v>3.55</v>
          </cell>
          <cell r="K29">
            <v>21</v>
          </cell>
          <cell r="L29">
            <v>1.17</v>
          </cell>
          <cell r="M29">
            <v>21</v>
          </cell>
          <cell r="N29">
            <v>8.4</v>
          </cell>
          <cell r="O29">
            <v>21</v>
          </cell>
          <cell r="P29">
            <v>6.41</v>
          </cell>
          <cell r="Q29">
            <v>21</v>
          </cell>
          <cell r="R29">
            <v>12.69</v>
          </cell>
          <cell r="S29">
            <v>21</v>
          </cell>
          <cell r="T29">
            <v>13.94</v>
          </cell>
          <cell r="U29">
            <v>21</v>
          </cell>
        </row>
        <row r="30">
          <cell r="D30">
            <v>-3.39</v>
          </cell>
          <cell r="E30">
            <v>22</v>
          </cell>
          <cell r="G30">
            <v>22</v>
          </cell>
          <cell r="H30">
            <v>-10.2</v>
          </cell>
          <cell r="I30">
            <v>22</v>
          </cell>
          <cell r="J30">
            <v>3.6</v>
          </cell>
          <cell r="K30">
            <v>22</v>
          </cell>
          <cell r="L30">
            <v>1.19</v>
          </cell>
          <cell r="M30">
            <v>22</v>
          </cell>
          <cell r="N30">
            <v>8.54</v>
          </cell>
          <cell r="O30">
            <v>22</v>
          </cell>
          <cell r="P30">
            <v>6.52</v>
          </cell>
          <cell r="Q30">
            <v>22</v>
          </cell>
          <cell r="R30">
            <v>13.22</v>
          </cell>
          <cell r="S30">
            <v>22</v>
          </cell>
          <cell r="T30">
            <v>14.39</v>
          </cell>
          <cell r="U30">
            <v>22</v>
          </cell>
        </row>
        <row r="31">
          <cell r="D31">
            <v>-3.37</v>
          </cell>
          <cell r="E31">
            <v>23</v>
          </cell>
          <cell r="F31">
            <v>-8.3</v>
          </cell>
          <cell r="G31">
            <v>23</v>
          </cell>
          <cell r="H31">
            <v>-10</v>
          </cell>
          <cell r="I31">
            <v>23</v>
          </cell>
          <cell r="J31">
            <v>3.67</v>
          </cell>
          <cell r="K31">
            <v>23</v>
          </cell>
          <cell r="L31">
            <v>1.21</v>
          </cell>
          <cell r="M31">
            <v>23</v>
          </cell>
          <cell r="N31">
            <v>8.72</v>
          </cell>
          <cell r="O31">
            <v>23</v>
          </cell>
          <cell r="P31">
            <v>6.71</v>
          </cell>
          <cell r="Q31">
            <v>23</v>
          </cell>
          <cell r="R31">
            <v>13.71</v>
          </cell>
          <cell r="S31">
            <v>23</v>
          </cell>
          <cell r="T31">
            <v>15.15</v>
          </cell>
          <cell r="U31">
            <v>23</v>
          </cell>
        </row>
        <row r="32">
          <cell r="D32">
            <v>-3.34</v>
          </cell>
          <cell r="E32">
            <v>24</v>
          </cell>
          <cell r="F32">
            <v>-8.2</v>
          </cell>
          <cell r="G32">
            <v>24</v>
          </cell>
          <cell r="H32">
            <v>-9.9</v>
          </cell>
          <cell r="I32">
            <v>24</v>
          </cell>
          <cell r="J32">
            <v>3.74</v>
          </cell>
          <cell r="K32">
            <v>24</v>
          </cell>
          <cell r="L32">
            <v>1.24</v>
          </cell>
          <cell r="M32">
            <v>24</v>
          </cell>
          <cell r="N32">
            <v>8.88</v>
          </cell>
          <cell r="O32">
            <v>24</v>
          </cell>
          <cell r="P32">
            <v>6.9</v>
          </cell>
          <cell r="Q32">
            <v>24</v>
          </cell>
          <cell r="R32">
            <v>14.45</v>
          </cell>
          <cell r="S32">
            <v>24</v>
          </cell>
          <cell r="T32">
            <v>16.1</v>
          </cell>
          <cell r="U32">
            <v>24</v>
          </cell>
        </row>
        <row r="33">
          <cell r="D33">
            <v>-3.31</v>
          </cell>
          <cell r="E33">
            <v>25</v>
          </cell>
          <cell r="G33">
            <v>25</v>
          </cell>
          <cell r="H33">
            <v>-9.7</v>
          </cell>
          <cell r="I33">
            <v>25</v>
          </cell>
          <cell r="J33">
            <v>3.81</v>
          </cell>
          <cell r="K33">
            <v>25</v>
          </cell>
          <cell r="L33">
            <v>1.26</v>
          </cell>
          <cell r="M33">
            <v>25</v>
          </cell>
          <cell r="N33">
            <v>9.11</v>
          </cell>
          <cell r="O33">
            <v>25</v>
          </cell>
          <cell r="P33">
            <v>7.09</v>
          </cell>
          <cell r="Q33">
            <v>25</v>
          </cell>
          <cell r="R33">
            <v>15.27</v>
          </cell>
          <cell r="S33">
            <v>25</v>
          </cell>
          <cell r="T33">
            <v>16.91</v>
          </cell>
          <cell r="U33">
            <v>25</v>
          </cell>
        </row>
        <row r="34">
          <cell r="D34">
            <v>-3.28</v>
          </cell>
          <cell r="E34">
            <v>26</v>
          </cell>
          <cell r="F34">
            <v>-8.1</v>
          </cell>
          <cell r="G34">
            <v>26</v>
          </cell>
          <cell r="H34">
            <v>-9.5</v>
          </cell>
          <cell r="I34">
            <v>26</v>
          </cell>
          <cell r="J34">
            <v>3.88</v>
          </cell>
          <cell r="K34">
            <v>26</v>
          </cell>
          <cell r="L34">
            <v>1.29</v>
          </cell>
          <cell r="M34">
            <v>26</v>
          </cell>
          <cell r="N34">
            <v>9.31</v>
          </cell>
          <cell r="O34">
            <v>26</v>
          </cell>
          <cell r="P34">
            <v>7.28</v>
          </cell>
          <cell r="Q34">
            <v>26</v>
          </cell>
          <cell r="R34">
            <v>16.38</v>
          </cell>
          <cell r="S34">
            <v>26</v>
          </cell>
          <cell r="T34">
            <v>17.81</v>
          </cell>
          <cell r="U34">
            <v>26</v>
          </cell>
        </row>
        <row r="35">
          <cell r="D35">
            <v>-3.25</v>
          </cell>
          <cell r="E35">
            <v>27</v>
          </cell>
          <cell r="F35">
            <v>-8</v>
          </cell>
          <cell r="G35">
            <v>27</v>
          </cell>
          <cell r="H35">
            <v>-9.4</v>
          </cell>
          <cell r="I35">
            <v>27</v>
          </cell>
          <cell r="J35">
            <v>3.95</v>
          </cell>
          <cell r="K35">
            <v>27</v>
          </cell>
          <cell r="L35">
            <v>1.32</v>
          </cell>
          <cell r="M35">
            <v>27</v>
          </cell>
          <cell r="N35">
            <v>9.51</v>
          </cell>
          <cell r="O35">
            <v>27</v>
          </cell>
          <cell r="P35">
            <v>7.48</v>
          </cell>
          <cell r="Q35">
            <v>27</v>
          </cell>
          <cell r="R35">
            <v>17.44</v>
          </cell>
          <cell r="S35">
            <v>27</v>
          </cell>
          <cell r="T35">
            <v>19</v>
          </cell>
          <cell r="U35">
            <v>27</v>
          </cell>
        </row>
        <row r="36">
          <cell r="D36">
            <v>-3.21</v>
          </cell>
          <cell r="E36">
            <v>28</v>
          </cell>
          <cell r="F36">
            <v>-7.9</v>
          </cell>
          <cell r="G36">
            <v>28</v>
          </cell>
          <cell r="H36">
            <v>-9.2</v>
          </cell>
          <cell r="I36">
            <v>28</v>
          </cell>
          <cell r="J36">
            <v>4.16</v>
          </cell>
          <cell r="K36">
            <v>28</v>
          </cell>
          <cell r="L36">
            <v>1.35</v>
          </cell>
          <cell r="M36">
            <v>28</v>
          </cell>
          <cell r="N36">
            <v>9.74</v>
          </cell>
          <cell r="O36">
            <v>28</v>
          </cell>
          <cell r="P36">
            <v>8.15</v>
          </cell>
          <cell r="Q36">
            <v>28</v>
          </cell>
          <cell r="R36">
            <v>18.21</v>
          </cell>
          <cell r="S36">
            <v>28</v>
          </cell>
          <cell r="T36">
            <v>20.15</v>
          </cell>
          <cell r="U36">
            <v>28</v>
          </cell>
        </row>
        <row r="37">
          <cell r="D37">
            <v>-3.19</v>
          </cell>
          <cell r="E37">
            <v>29</v>
          </cell>
          <cell r="F37">
            <v>-7.8</v>
          </cell>
          <cell r="G37">
            <v>29</v>
          </cell>
          <cell r="H37">
            <v>-8.9</v>
          </cell>
          <cell r="I37">
            <v>29</v>
          </cell>
          <cell r="J37">
            <v>4.38</v>
          </cell>
          <cell r="K37">
            <v>29</v>
          </cell>
          <cell r="L37">
            <v>1.38</v>
          </cell>
          <cell r="M37">
            <v>29</v>
          </cell>
          <cell r="N37">
            <v>9.94</v>
          </cell>
          <cell r="O37">
            <v>29</v>
          </cell>
          <cell r="P37">
            <v>8.83</v>
          </cell>
          <cell r="Q37">
            <v>29</v>
          </cell>
          <cell r="R37">
            <v>19.62</v>
          </cell>
          <cell r="S37">
            <v>29</v>
          </cell>
          <cell r="T37">
            <v>21.5</v>
          </cell>
          <cell r="U37">
            <v>29</v>
          </cell>
        </row>
        <row r="38">
          <cell r="D38">
            <v>-3.16</v>
          </cell>
          <cell r="E38">
            <v>30</v>
          </cell>
          <cell r="F38">
            <v>-7.7</v>
          </cell>
          <cell r="G38">
            <v>30</v>
          </cell>
          <cell r="H38">
            <v>-8.7</v>
          </cell>
          <cell r="I38">
            <v>30</v>
          </cell>
          <cell r="J38">
            <v>4.6</v>
          </cell>
          <cell r="K38">
            <v>30</v>
          </cell>
          <cell r="L38">
            <v>1.41</v>
          </cell>
          <cell r="M38">
            <v>30</v>
          </cell>
          <cell r="N38">
            <v>10.15</v>
          </cell>
          <cell r="O38">
            <v>30</v>
          </cell>
          <cell r="P38">
            <v>9.5</v>
          </cell>
          <cell r="Q38">
            <v>30</v>
          </cell>
          <cell r="R38">
            <v>20.85</v>
          </cell>
          <cell r="S38">
            <v>30</v>
          </cell>
          <cell r="T38">
            <v>22.71</v>
          </cell>
          <cell r="U38">
            <v>30</v>
          </cell>
        </row>
        <row r="39">
          <cell r="D39">
            <v>-3.13</v>
          </cell>
          <cell r="E39">
            <v>31</v>
          </cell>
          <cell r="F39">
            <v>-7.6</v>
          </cell>
          <cell r="G39">
            <v>31</v>
          </cell>
          <cell r="H39">
            <v>-8.5</v>
          </cell>
          <cell r="I39">
            <v>31</v>
          </cell>
          <cell r="J39">
            <v>4.82</v>
          </cell>
          <cell r="K39">
            <v>31</v>
          </cell>
          <cell r="L39">
            <v>1.44</v>
          </cell>
          <cell r="M39">
            <v>31</v>
          </cell>
          <cell r="N39">
            <v>10.32</v>
          </cell>
          <cell r="O39">
            <v>31</v>
          </cell>
          <cell r="P39">
            <v>10.18</v>
          </cell>
          <cell r="Q39">
            <v>31</v>
          </cell>
          <cell r="R39">
            <v>22.34</v>
          </cell>
          <cell r="S39">
            <v>31</v>
          </cell>
          <cell r="T39">
            <v>24.2</v>
          </cell>
          <cell r="U39">
            <v>31</v>
          </cell>
        </row>
        <row r="40">
          <cell r="D40">
            <v>-3.1</v>
          </cell>
          <cell r="E40">
            <v>32</v>
          </cell>
          <cell r="F40">
            <v>-7.4</v>
          </cell>
          <cell r="G40">
            <v>32</v>
          </cell>
          <cell r="H40">
            <v>-8.4</v>
          </cell>
          <cell r="I40">
            <v>32</v>
          </cell>
          <cell r="J40">
            <v>5.04</v>
          </cell>
          <cell r="K40">
            <v>32</v>
          </cell>
          <cell r="L40">
            <v>1.46</v>
          </cell>
          <cell r="M40">
            <v>32</v>
          </cell>
          <cell r="N40">
            <v>10.52</v>
          </cell>
          <cell r="O40">
            <v>32</v>
          </cell>
          <cell r="P40">
            <v>10.86</v>
          </cell>
          <cell r="Q40">
            <v>32</v>
          </cell>
          <cell r="R40">
            <v>23.74</v>
          </cell>
          <cell r="S40">
            <v>32</v>
          </cell>
          <cell r="T40">
            <v>25.37</v>
          </cell>
          <cell r="U40">
            <v>32</v>
          </cell>
        </row>
        <row r="41">
          <cell r="D41">
            <v>-3.08</v>
          </cell>
          <cell r="E41">
            <v>33</v>
          </cell>
          <cell r="F41">
            <v>-7.3</v>
          </cell>
          <cell r="G41">
            <v>33</v>
          </cell>
          <cell r="H41">
            <v>-8.3</v>
          </cell>
          <cell r="I41">
            <v>33</v>
          </cell>
          <cell r="J41">
            <v>5.09</v>
          </cell>
          <cell r="K41">
            <v>33</v>
          </cell>
          <cell r="L41">
            <v>1.49</v>
          </cell>
          <cell r="M41">
            <v>33</v>
          </cell>
          <cell r="N41">
            <v>10.68</v>
          </cell>
          <cell r="O41">
            <v>33</v>
          </cell>
          <cell r="P41">
            <v>10.99</v>
          </cell>
          <cell r="Q41">
            <v>33</v>
          </cell>
          <cell r="R41">
            <v>24.9</v>
          </cell>
          <cell r="S41">
            <v>33</v>
          </cell>
          <cell r="T41">
            <v>26.64</v>
          </cell>
          <cell r="U41">
            <v>33</v>
          </cell>
        </row>
        <row r="42">
          <cell r="D42">
            <v>-3.06</v>
          </cell>
          <cell r="E42">
            <v>34</v>
          </cell>
          <cell r="F42">
            <v>-7.2</v>
          </cell>
          <cell r="G42">
            <v>34</v>
          </cell>
          <cell r="H42">
            <v>-8.2</v>
          </cell>
          <cell r="I42">
            <v>34</v>
          </cell>
          <cell r="J42">
            <v>5.14</v>
          </cell>
          <cell r="K42">
            <v>34</v>
          </cell>
          <cell r="L42">
            <v>1.51</v>
          </cell>
          <cell r="M42">
            <v>34</v>
          </cell>
          <cell r="N42">
            <v>10.84</v>
          </cell>
          <cell r="O42">
            <v>34</v>
          </cell>
          <cell r="P42">
            <v>11.12</v>
          </cell>
          <cell r="Q42">
            <v>34</v>
          </cell>
          <cell r="R42">
            <v>26.3</v>
          </cell>
          <cell r="S42">
            <v>34</v>
          </cell>
          <cell r="T42">
            <v>27.9</v>
          </cell>
          <cell r="U42">
            <v>34</v>
          </cell>
        </row>
        <row r="43">
          <cell r="D43">
            <v>-3.04</v>
          </cell>
          <cell r="E43">
            <v>35</v>
          </cell>
          <cell r="F43">
            <v>-7.1</v>
          </cell>
          <cell r="G43">
            <v>35</v>
          </cell>
          <cell r="H43">
            <v>-8</v>
          </cell>
          <cell r="I43">
            <v>35</v>
          </cell>
          <cell r="J43">
            <v>5.2</v>
          </cell>
          <cell r="K43">
            <v>35</v>
          </cell>
          <cell r="L43">
            <v>1.53</v>
          </cell>
          <cell r="M43">
            <v>35</v>
          </cell>
          <cell r="N43">
            <v>11</v>
          </cell>
          <cell r="O43">
            <v>35</v>
          </cell>
          <cell r="P43">
            <v>11.25</v>
          </cell>
          <cell r="Q43">
            <v>35</v>
          </cell>
          <cell r="R43">
            <v>27.05</v>
          </cell>
          <cell r="S43">
            <v>35</v>
          </cell>
          <cell r="T43">
            <v>28.89</v>
          </cell>
          <cell r="U43">
            <v>35</v>
          </cell>
        </row>
        <row r="44">
          <cell r="D44">
            <v>-3.02</v>
          </cell>
          <cell r="E44">
            <v>36</v>
          </cell>
          <cell r="G44">
            <v>36</v>
          </cell>
          <cell r="I44">
            <v>36</v>
          </cell>
          <cell r="J44">
            <v>5.33</v>
          </cell>
          <cell r="K44">
            <v>36</v>
          </cell>
          <cell r="L44">
            <v>1.55</v>
          </cell>
          <cell r="M44">
            <v>36</v>
          </cell>
          <cell r="N44">
            <v>11.16</v>
          </cell>
          <cell r="O44">
            <v>36</v>
          </cell>
          <cell r="P44">
            <v>11.6</v>
          </cell>
          <cell r="Q44">
            <v>36</v>
          </cell>
          <cell r="R44">
            <v>28.12</v>
          </cell>
          <cell r="S44">
            <v>36</v>
          </cell>
          <cell r="T44">
            <v>29.88</v>
          </cell>
          <cell r="U44">
            <v>36</v>
          </cell>
        </row>
        <row r="45">
          <cell r="D45">
            <v>-3.01</v>
          </cell>
          <cell r="E45">
            <v>37</v>
          </cell>
          <cell r="G45">
            <v>37</v>
          </cell>
          <cell r="I45">
            <v>37</v>
          </cell>
          <cell r="J45">
            <v>5.34</v>
          </cell>
          <cell r="K45">
            <v>37</v>
          </cell>
          <cell r="L45">
            <v>1.57</v>
          </cell>
          <cell r="M45">
            <v>37</v>
          </cell>
          <cell r="N45">
            <v>11.26</v>
          </cell>
          <cell r="O45">
            <v>37</v>
          </cell>
          <cell r="P45">
            <v>11.74</v>
          </cell>
          <cell r="Q45">
            <v>37</v>
          </cell>
          <cell r="R45">
            <v>28.93</v>
          </cell>
          <cell r="S45">
            <v>37</v>
          </cell>
          <cell r="T45">
            <v>30.6</v>
          </cell>
          <cell r="U45">
            <v>37</v>
          </cell>
        </row>
        <row r="46">
          <cell r="D46">
            <v>-3</v>
          </cell>
          <cell r="E46">
            <v>38</v>
          </cell>
          <cell r="F46">
            <v>-7</v>
          </cell>
          <cell r="G46">
            <v>38</v>
          </cell>
          <cell r="I46">
            <v>38</v>
          </cell>
          <cell r="J46">
            <v>5.36</v>
          </cell>
          <cell r="K46">
            <v>38</v>
          </cell>
          <cell r="L46">
            <v>1.58</v>
          </cell>
          <cell r="M46">
            <v>38</v>
          </cell>
          <cell r="N46">
            <v>11.38</v>
          </cell>
          <cell r="O46">
            <v>38</v>
          </cell>
          <cell r="P46">
            <v>11.89</v>
          </cell>
          <cell r="Q46">
            <v>38</v>
          </cell>
          <cell r="R46">
            <v>29.6</v>
          </cell>
          <cell r="S46">
            <v>38</v>
          </cell>
          <cell r="T46">
            <v>31.5</v>
          </cell>
          <cell r="U46">
            <v>38</v>
          </cell>
        </row>
        <row r="47">
          <cell r="D47">
            <v>-2.59</v>
          </cell>
          <cell r="E47">
            <v>39</v>
          </cell>
          <cell r="G47">
            <v>39</v>
          </cell>
          <cell r="I47">
            <v>39</v>
          </cell>
          <cell r="J47">
            <v>5.39</v>
          </cell>
          <cell r="K47">
            <v>39</v>
          </cell>
          <cell r="L47">
            <v>1.6</v>
          </cell>
          <cell r="M47">
            <v>39</v>
          </cell>
          <cell r="N47">
            <v>11.5</v>
          </cell>
          <cell r="O47">
            <v>39</v>
          </cell>
          <cell r="P47">
            <v>11.96</v>
          </cell>
          <cell r="Q47">
            <v>39</v>
          </cell>
          <cell r="R47">
            <v>30.34</v>
          </cell>
          <cell r="S47">
            <v>39</v>
          </cell>
          <cell r="T47">
            <v>32.13</v>
          </cell>
          <cell r="U47">
            <v>39</v>
          </cell>
        </row>
        <row r="48">
          <cell r="D48">
            <v>-2.58</v>
          </cell>
          <cell r="E48">
            <v>40</v>
          </cell>
          <cell r="G48">
            <v>40</v>
          </cell>
          <cell r="H48">
            <v>-7.9</v>
          </cell>
          <cell r="I48">
            <v>40</v>
          </cell>
          <cell r="J48">
            <v>5.43</v>
          </cell>
          <cell r="K48">
            <v>40</v>
          </cell>
          <cell r="L48">
            <v>1.61</v>
          </cell>
          <cell r="M48">
            <v>40</v>
          </cell>
          <cell r="N48">
            <v>11.59</v>
          </cell>
          <cell r="O48">
            <v>40</v>
          </cell>
          <cell r="P48">
            <v>12.04</v>
          </cell>
          <cell r="Q48">
            <v>40</v>
          </cell>
          <cell r="R48">
            <v>30.84</v>
          </cell>
          <cell r="S48">
            <v>40</v>
          </cell>
          <cell r="T48">
            <v>32.94</v>
          </cell>
          <cell r="U48">
            <v>40</v>
          </cell>
        </row>
        <row r="49">
          <cell r="D49">
            <v>-2.57</v>
          </cell>
          <cell r="E49">
            <v>41</v>
          </cell>
          <cell r="G49">
            <v>41</v>
          </cell>
          <cell r="I49">
            <v>41</v>
          </cell>
          <cell r="J49">
            <v>5.46</v>
          </cell>
          <cell r="K49">
            <v>41</v>
          </cell>
          <cell r="L49">
            <v>1.62</v>
          </cell>
          <cell r="M49">
            <v>41</v>
          </cell>
          <cell r="N49">
            <v>11.73</v>
          </cell>
          <cell r="O49">
            <v>41</v>
          </cell>
          <cell r="P49">
            <v>12.11</v>
          </cell>
          <cell r="Q49">
            <v>41</v>
          </cell>
          <cell r="R49">
            <v>31.58</v>
          </cell>
          <cell r="S49">
            <v>41</v>
          </cell>
          <cell r="T49">
            <v>33.39</v>
          </cell>
          <cell r="U49">
            <v>41</v>
          </cell>
        </row>
        <row r="50">
          <cell r="D50">
            <v>-2.55</v>
          </cell>
          <cell r="E50">
            <v>42</v>
          </cell>
          <cell r="F50">
            <v>-6.9</v>
          </cell>
          <cell r="G50">
            <v>42</v>
          </cell>
          <cell r="I50">
            <v>42</v>
          </cell>
          <cell r="J50">
            <v>5.5</v>
          </cell>
          <cell r="K50">
            <v>42</v>
          </cell>
          <cell r="L50">
            <v>1.63</v>
          </cell>
          <cell r="M50">
            <v>42</v>
          </cell>
          <cell r="N50">
            <v>11.9</v>
          </cell>
          <cell r="O50">
            <v>42</v>
          </cell>
          <cell r="P50">
            <v>12.19</v>
          </cell>
          <cell r="Q50">
            <v>42</v>
          </cell>
          <cell r="R50">
            <v>32</v>
          </cell>
          <cell r="S50">
            <v>42</v>
          </cell>
          <cell r="T50">
            <v>34.2</v>
          </cell>
          <cell r="U50">
            <v>42</v>
          </cell>
        </row>
        <row r="51">
          <cell r="D51">
            <v>-2.53</v>
          </cell>
          <cell r="E51">
            <v>43</v>
          </cell>
          <cell r="F51">
            <v>-6.8</v>
          </cell>
          <cell r="G51">
            <v>43</v>
          </cell>
          <cell r="H51">
            <v>-7.8</v>
          </cell>
          <cell r="I51">
            <v>43</v>
          </cell>
          <cell r="J51">
            <v>5.64</v>
          </cell>
          <cell r="K51">
            <v>43</v>
          </cell>
          <cell r="L51">
            <v>1.64</v>
          </cell>
          <cell r="M51">
            <v>43</v>
          </cell>
          <cell r="N51">
            <v>12.08</v>
          </cell>
          <cell r="O51">
            <v>43</v>
          </cell>
          <cell r="P51">
            <v>12.78</v>
          </cell>
          <cell r="Q51">
            <v>43</v>
          </cell>
          <cell r="R51">
            <v>32.4</v>
          </cell>
          <cell r="S51">
            <v>43</v>
          </cell>
          <cell r="T51">
            <v>35.28</v>
          </cell>
          <cell r="U51">
            <v>43</v>
          </cell>
        </row>
        <row r="52">
          <cell r="D52">
            <v>-2.52</v>
          </cell>
          <cell r="E52">
            <v>44</v>
          </cell>
          <cell r="F52">
            <v>-6.7</v>
          </cell>
          <cell r="G52">
            <v>44</v>
          </cell>
          <cell r="I52">
            <v>44</v>
          </cell>
          <cell r="J52">
            <v>5.79</v>
          </cell>
          <cell r="K52">
            <v>44</v>
          </cell>
          <cell r="L52">
            <v>1.66</v>
          </cell>
          <cell r="M52">
            <v>44</v>
          </cell>
          <cell r="N52">
            <v>12.32</v>
          </cell>
          <cell r="O52">
            <v>44</v>
          </cell>
          <cell r="P52">
            <v>13.37</v>
          </cell>
          <cell r="Q52">
            <v>44</v>
          </cell>
          <cell r="R52">
            <v>33.23</v>
          </cell>
          <cell r="S52">
            <v>44</v>
          </cell>
          <cell r="T52">
            <v>36.27</v>
          </cell>
          <cell r="U52">
            <v>44</v>
          </cell>
        </row>
        <row r="53">
          <cell r="D53">
            <v>-2.5</v>
          </cell>
          <cell r="E53">
            <v>45</v>
          </cell>
          <cell r="F53">
            <v>-6.6</v>
          </cell>
          <cell r="G53">
            <v>45</v>
          </cell>
          <cell r="H53">
            <v>-7.7</v>
          </cell>
          <cell r="I53">
            <v>45</v>
          </cell>
          <cell r="J53">
            <v>5.933</v>
          </cell>
          <cell r="K53">
            <v>45</v>
          </cell>
          <cell r="L53">
            <v>1.69</v>
          </cell>
          <cell r="M53">
            <v>45</v>
          </cell>
          <cell r="N53">
            <v>12.62</v>
          </cell>
          <cell r="O53">
            <v>45</v>
          </cell>
          <cell r="P53">
            <v>13.96</v>
          </cell>
          <cell r="Q53">
            <v>45</v>
          </cell>
          <cell r="R53">
            <v>34.06</v>
          </cell>
          <cell r="S53">
            <v>45</v>
          </cell>
          <cell r="T53">
            <v>37.71</v>
          </cell>
          <cell r="U53">
            <v>45</v>
          </cell>
        </row>
        <row r="64">
          <cell r="D64">
            <v>-10</v>
          </cell>
          <cell r="E64">
            <v>5</v>
          </cell>
          <cell r="F64">
            <v>-30</v>
          </cell>
          <cell r="G64">
            <v>5</v>
          </cell>
          <cell r="H64">
            <v>-30</v>
          </cell>
          <cell r="I64">
            <v>5</v>
          </cell>
          <cell r="J64">
            <v>1</v>
          </cell>
          <cell r="K64">
            <v>5</v>
          </cell>
          <cell r="L64">
            <v>0.5</v>
          </cell>
          <cell r="M64">
            <v>5</v>
          </cell>
          <cell r="N64">
            <v>1</v>
          </cell>
          <cell r="O64">
            <v>5</v>
          </cell>
          <cell r="P64">
            <v>2</v>
          </cell>
          <cell r="Q64">
            <v>5</v>
          </cell>
          <cell r="R64">
            <v>3</v>
          </cell>
          <cell r="S64">
            <v>5</v>
          </cell>
          <cell r="T64">
            <v>3</v>
          </cell>
          <cell r="U64">
            <v>5</v>
          </cell>
        </row>
        <row r="65">
          <cell r="D65">
            <v>-5.29</v>
          </cell>
          <cell r="E65">
            <v>6</v>
          </cell>
          <cell r="F65">
            <v>-10.3</v>
          </cell>
          <cell r="G65">
            <v>6</v>
          </cell>
          <cell r="H65">
            <v>-11.9</v>
          </cell>
          <cell r="I65">
            <v>6</v>
          </cell>
          <cell r="J65">
            <v>2.38</v>
          </cell>
          <cell r="K65">
            <v>6</v>
          </cell>
          <cell r="L65">
            <v>0.83</v>
          </cell>
          <cell r="M65">
            <v>6</v>
          </cell>
          <cell r="N65">
            <v>5.43</v>
          </cell>
          <cell r="O65">
            <v>6</v>
          </cell>
          <cell r="P65">
            <v>4.85</v>
          </cell>
          <cell r="Q65">
            <v>6</v>
          </cell>
          <cell r="R65">
            <v>6.86</v>
          </cell>
          <cell r="S65">
            <v>6</v>
          </cell>
          <cell r="T65">
            <v>8.15</v>
          </cell>
          <cell r="U65">
            <v>6</v>
          </cell>
        </row>
        <row r="66">
          <cell r="D66">
            <v>-5.25</v>
          </cell>
          <cell r="E66">
            <v>7</v>
          </cell>
          <cell r="F66">
            <v>-10.2</v>
          </cell>
          <cell r="G66">
            <v>7</v>
          </cell>
          <cell r="H66">
            <v>-11.8</v>
          </cell>
          <cell r="I66">
            <v>7</v>
          </cell>
          <cell r="J66">
            <v>2.45</v>
          </cell>
          <cell r="K66">
            <v>7</v>
          </cell>
          <cell r="L66">
            <v>0.86</v>
          </cell>
          <cell r="M66">
            <v>7</v>
          </cell>
          <cell r="N66">
            <v>5.62</v>
          </cell>
          <cell r="O66">
            <v>7</v>
          </cell>
          <cell r="P66">
            <v>4.97</v>
          </cell>
          <cell r="Q66">
            <v>7</v>
          </cell>
          <cell r="R66">
            <v>7.44</v>
          </cell>
          <cell r="S66">
            <v>7</v>
          </cell>
          <cell r="T66">
            <v>8.86</v>
          </cell>
          <cell r="U66">
            <v>7</v>
          </cell>
        </row>
        <row r="67">
          <cell r="D67">
            <v>-5.14</v>
          </cell>
          <cell r="E67">
            <v>8</v>
          </cell>
          <cell r="F67">
            <v>-10</v>
          </cell>
          <cell r="G67">
            <v>8</v>
          </cell>
          <cell r="I67">
            <v>8</v>
          </cell>
          <cell r="J67">
            <v>2.55</v>
          </cell>
          <cell r="K67">
            <v>8</v>
          </cell>
          <cell r="L67">
            <v>0.89</v>
          </cell>
          <cell r="M67">
            <v>8</v>
          </cell>
          <cell r="N67">
            <v>5.75</v>
          </cell>
          <cell r="O67">
            <v>8</v>
          </cell>
          <cell r="P67">
            <v>5.08</v>
          </cell>
          <cell r="Q67">
            <v>8</v>
          </cell>
          <cell r="R67">
            <v>7.87</v>
          </cell>
          <cell r="S67">
            <v>8</v>
          </cell>
          <cell r="T67">
            <v>9.18</v>
          </cell>
          <cell r="U67">
            <v>8</v>
          </cell>
        </row>
        <row r="68">
          <cell r="D68">
            <v>-5.06</v>
          </cell>
          <cell r="E68">
            <v>9</v>
          </cell>
          <cell r="F68">
            <v>-9.8</v>
          </cell>
          <cell r="G68">
            <v>9</v>
          </cell>
          <cell r="H68">
            <v>-11.7</v>
          </cell>
          <cell r="I68">
            <v>9</v>
          </cell>
          <cell r="J68">
            <v>2.63</v>
          </cell>
          <cell r="K68">
            <v>9</v>
          </cell>
          <cell r="L68">
            <v>0.91</v>
          </cell>
          <cell r="M68">
            <v>9</v>
          </cell>
          <cell r="N68">
            <v>5.84</v>
          </cell>
          <cell r="O68">
            <v>9</v>
          </cell>
          <cell r="P68">
            <v>5.13</v>
          </cell>
          <cell r="Q68">
            <v>9</v>
          </cell>
          <cell r="R68">
            <v>8.14</v>
          </cell>
          <cell r="S68">
            <v>9</v>
          </cell>
          <cell r="T68">
            <v>9.66</v>
          </cell>
          <cell r="U68">
            <v>9</v>
          </cell>
        </row>
        <row r="69">
          <cell r="D69">
            <v>-5</v>
          </cell>
          <cell r="E69">
            <v>10</v>
          </cell>
          <cell r="F69">
            <v>-9.7</v>
          </cell>
          <cell r="G69">
            <v>10</v>
          </cell>
          <cell r="H69">
            <v>-11.6</v>
          </cell>
          <cell r="I69">
            <v>10</v>
          </cell>
          <cell r="J69">
            <v>2.67</v>
          </cell>
          <cell r="K69">
            <v>10</v>
          </cell>
          <cell r="L69">
            <v>0.93</v>
          </cell>
          <cell r="M69">
            <v>10</v>
          </cell>
          <cell r="N69">
            <v>6.01</v>
          </cell>
          <cell r="O69">
            <v>10</v>
          </cell>
          <cell r="P69">
            <v>5.17</v>
          </cell>
          <cell r="Q69">
            <v>10</v>
          </cell>
          <cell r="R69">
            <v>8.33</v>
          </cell>
          <cell r="S69">
            <v>10</v>
          </cell>
          <cell r="T69">
            <v>9.88</v>
          </cell>
          <cell r="U69">
            <v>10</v>
          </cell>
        </row>
        <row r="70">
          <cell r="D70">
            <v>-4.53</v>
          </cell>
          <cell r="E70">
            <v>11</v>
          </cell>
          <cell r="F70">
            <v>-9.6</v>
          </cell>
          <cell r="G70">
            <v>11</v>
          </cell>
          <cell r="I70">
            <v>11</v>
          </cell>
          <cell r="J70">
            <v>2.71</v>
          </cell>
          <cell r="K70">
            <v>11</v>
          </cell>
          <cell r="L70">
            <v>0.94</v>
          </cell>
          <cell r="M70">
            <v>11</v>
          </cell>
          <cell r="N70">
            <v>6.22</v>
          </cell>
          <cell r="O70">
            <v>11</v>
          </cell>
          <cell r="P70">
            <v>5.23</v>
          </cell>
          <cell r="Q70">
            <v>11</v>
          </cell>
          <cell r="R70">
            <v>8.55</v>
          </cell>
          <cell r="S70">
            <v>11</v>
          </cell>
          <cell r="T70">
            <v>10.01</v>
          </cell>
          <cell r="U70">
            <v>11</v>
          </cell>
        </row>
        <row r="71">
          <cell r="D71">
            <v>-4.5</v>
          </cell>
          <cell r="E71">
            <v>12</v>
          </cell>
          <cell r="F71">
            <v>-9.5</v>
          </cell>
          <cell r="G71">
            <v>12</v>
          </cell>
          <cell r="H71">
            <v>-11.5</v>
          </cell>
          <cell r="I71">
            <v>12</v>
          </cell>
          <cell r="J71">
            <v>2.74</v>
          </cell>
          <cell r="K71">
            <v>12</v>
          </cell>
          <cell r="L71">
            <v>0.96</v>
          </cell>
          <cell r="M71">
            <v>12</v>
          </cell>
          <cell r="N71">
            <v>6.61</v>
          </cell>
          <cell r="O71">
            <v>12</v>
          </cell>
          <cell r="P71">
            <v>5.35</v>
          </cell>
          <cell r="Q71">
            <v>12</v>
          </cell>
          <cell r="R71">
            <v>8.92</v>
          </cell>
          <cell r="S71">
            <v>12</v>
          </cell>
          <cell r="T71">
            <v>10.26</v>
          </cell>
          <cell r="U71">
            <v>12</v>
          </cell>
        </row>
        <row r="72">
          <cell r="D72">
            <v>-4.44</v>
          </cell>
          <cell r="E72">
            <v>13</v>
          </cell>
          <cell r="F72">
            <v>-9.2</v>
          </cell>
          <cell r="G72">
            <v>13</v>
          </cell>
          <cell r="H72">
            <v>-11.3</v>
          </cell>
          <cell r="I72">
            <v>13</v>
          </cell>
          <cell r="J72">
            <v>2.79</v>
          </cell>
          <cell r="K72">
            <v>13</v>
          </cell>
          <cell r="L72">
            <v>0.98</v>
          </cell>
          <cell r="M72">
            <v>13</v>
          </cell>
          <cell r="N72">
            <v>7.03</v>
          </cell>
          <cell r="O72">
            <v>13</v>
          </cell>
          <cell r="P72">
            <v>5.51</v>
          </cell>
          <cell r="Q72">
            <v>13</v>
          </cell>
          <cell r="R72">
            <v>9.6</v>
          </cell>
          <cell r="S72">
            <v>13</v>
          </cell>
          <cell r="T72">
            <v>10.58</v>
          </cell>
          <cell r="U72">
            <v>13</v>
          </cell>
        </row>
        <row r="73">
          <cell r="D73">
            <v>-4.32</v>
          </cell>
          <cell r="E73">
            <v>14</v>
          </cell>
          <cell r="F73">
            <v>-9</v>
          </cell>
          <cell r="G73">
            <v>14</v>
          </cell>
          <cell r="H73">
            <v>-11.2</v>
          </cell>
          <cell r="I73">
            <v>14</v>
          </cell>
          <cell r="J73">
            <v>2.87</v>
          </cell>
          <cell r="K73">
            <v>14</v>
          </cell>
          <cell r="L73">
            <v>1.02</v>
          </cell>
          <cell r="M73">
            <v>14</v>
          </cell>
          <cell r="N73">
            <v>7.35</v>
          </cell>
          <cell r="O73">
            <v>14</v>
          </cell>
          <cell r="P73">
            <v>5.69</v>
          </cell>
          <cell r="Q73">
            <v>14</v>
          </cell>
          <cell r="R73">
            <v>10.31</v>
          </cell>
          <cell r="S73">
            <v>14</v>
          </cell>
          <cell r="T73">
            <v>11.16</v>
          </cell>
          <cell r="U73">
            <v>14</v>
          </cell>
        </row>
        <row r="74">
          <cell r="D74">
            <v>-4.2</v>
          </cell>
          <cell r="E74">
            <v>15</v>
          </cell>
          <cell r="F74">
            <v>-8.8</v>
          </cell>
          <cell r="G74">
            <v>15</v>
          </cell>
          <cell r="H74">
            <v>-11.1</v>
          </cell>
          <cell r="I74">
            <v>15</v>
          </cell>
          <cell r="J74">
            <v>2.97</v>
          </cell>
          <cell r="K74">
            <v>15</v>
          </cell>
          <cell r="L74">
            <v>1.06</v>
          </cell>
          <cell r="M74">
            <v>15</v>
          </cell>
          <cell r="N74">
            <v>7.51</v>
          </cell>
          <cell r="O74">
            <v>15</v>
          </cell>
          <cell r="P74">
            <v>5.79</v>
          </cell>
          <cell r="Q74">
            <v>15</v>
          </cell>
          <cell r="R74">
            <v>10.92</v>
          </cell>
          <cell r="S74">
            <v>15</v>
          </cell>
          <cell r="T74">
            <v>11.86</v>
          </cell>
          <cell r="U74">
            <v>15</v>
          </cell>
        </row>
        <row r="75">
          <cell r="D75">
            <v>-4.12</v>
          </cell>
          <cell r="E75">
            <v>16</v>
          </cell>
          <cell r="F75">
            <v>-8.7</v>
          </cell>
          <cell r="G75">
            <v>16</v>
          </cell>
          <cell r="H75">
            <v>-11</v>
          </cell>
          <cell r="I75">
            <v>16</v>
          </cell>
          <cell r="J75">
            <v>3.08</v>
          </cell>
          <cell r="K75">
            <v>16</v>
          </cell>
          <cell r="L75">
            <v>1.09</v>
          </cell>
          <cell r="M75">
            <v>16</v>
          </cell>
          <cell r="N75">
            <v>7.6</v>
          </cell>
          <cell r="O75">
            <v>16</v>
          </cell>
          <cell r="P75">
            <v>5.88</v>
          </cell>
          <cell r="Q75">
            <v>16</v>
          </cell>
          <cell r="R75">
            <v>11.31</v>
          </cell>
          <cell r="S75">
            <v>16</v>
          </cell>
          <cell r="T75">
            <v>12.51</v>
          </cell>
          <cell r="U75">
            <v>16</v>
          </cell>
        </row>
        <row r="76">
          <cell r="D76">
            <v>-4.08</v>
          </cell>
          <cell r="E76">
            <v>17</v>
          </cell>
          <cell r="G76">
            <v>17</v>
          </cell>
          <cell r="H76">
            <v>-10.8</v>
          </cell>
          <cell r="I76">
            <v>17</v>
          </cell>
          <cell r="J76">
            <v>3.17</v>
          </cell>
          <cell r="K76">
            <v>17</v>
          </cell>
          <cell r="L76">
            <v>1.11</v>
          </cell>
          <cell r="M76">
            <v>17</v>
          </cell>
          <cell r="N76">
            <v>7.7</v>
          </cell>
          <cell r="O76">
            <v>17</v>
          </cell>
          <cell r="P76">
            <v>5.99</v>
          </cell>
          <cell r="Q76">
            <v>17</v>
          </cell>
          <cell r="R76">
            <v>11.58</v>
          </cell>
          <cell r="S76">
            <v>17</v>
          </cell>
          <cell r="T76">
            <v>12.92</v>
          </cell>
          <cell r="U76">
            <v>17</v>
          </cell>
        </row>
        <row r="77">
          <cell r="D77">
            <v>-4.05</v>
          </cell>
          <cell r="E77">
            <v>18</v>
          </cell>
          <cell r="F77">
            <v>-8.6</v>
          </cell>
          <cell r="G77">
            <v>18</v>
          </cell>
          <cell r="H77">
            <v>-10.7</v>
          </cell>
          <cell r="I77">
            <v>18</v>
          </cell>
          <cell r="J77">
            <v>3.21</v>
          </cell>
          <cell r="K77">
            <v>18</v>
          </cell>
          <cell r="L77">
            <v>1.12</v>
          </cell>
          <cell r="M77">
            <v>18</v>
          </cell>
          <cell r="N77">
            <v>7.79</v>
          </cell>
          <cell r="O77">
            <v>18</v>
          </cell>
          <cell r="P77">
            <v>6.09</v>
          </cell>
          <cell r="Q77">
            <v>18</v>
          </cell>
          <cell r="R77">
            <v>11.7</v>
          </cell>
          <cell r="S77">
            <v>18</v>
          </cell>
          <cell r="T77">
            <v>13.13</v>
          </cell>
          <cell r="U77">
            <v>18</v>
          </cell>
        </row>
        <row r="78">
          <cell r="D78">
            <v>-4.03</v>
          </cell>
          <cell r="E78">
            <v>19</v>
          </cell>
          <cell r="G78">
            <v>19</v>
          </cell>
          <cell r="I78">
            <v>19</v>
          </cell>
          <cell r="J78">
            <v>3.25</v>
          </cell>
          <cell r="K78">
            <v>19</v>
          </cell>
          <cell r="L78">
            <v>1.13</v>
          </cell>
          <cell r="M78">
            <v>19</v>
          </cell>
          <cell r="N78">
            <v>7.89</v>
          </cell>
          <cell r="O78">
            <v>19</v>
          </cell>
          <cell r="P78">
            <v>6.2</v>
          </cell>
          <cell r="Q78">
            <v>19</v>
          </cell>
          <cell r="R78">
            <v>11.95</v>
          </cell>
          <cell r="S78">
            <v>19</v>
          </cell>
          <cell r="T78">
            <v>13.31</v>
          </cell>
          <cell r="U78">
            <v>19</v>
          </cell>
        </row>
        <row r="79">
          <cell r="D79">
            <v>-4.01</v>
          </cell>
          <cell r="E79">
            <v>20</v>
          </cell>
          <cell r="G79">
            <v>20</v>
          </cell>
          <cell r="H79">
            <v>-10.6</v>
          </cell>
          <cell r="I79">
            <v>20</v>
          </cell>
          <cell r="J79">
            <v>3.29</v>
          </cell>
          <cell r="K79">
            <v>20</v>
          </cell>
          <cell r="L79">
            <v>1.14</v>
          </cell>
          <cell r="M79">
            <v>20</v>
          </cell>
          <cell r="N79">
            <v>7.99</v>
          </cell>
          <cell r="O79">
            <v>20</v>
          </cell>
          <cell r="P79">
            <v>6.3</v>
          </cell>
          <cell r="Q79">
            <v>20</v>
          </cell>
          <cell r="R79">
            <v>12.23</v>
          </cell>
          <cell r="S79">
            <v>20</v>
          </cell>
          <cell r="T79">
            <v>13.58</v>
          </cell>
          <cell r="U79">
            <v>20</v>
          </cell>
        </row>
        <row r="80">
          <cell r="D80">
            <v>-3.59</v>
          </cell>
          <cell r="E80">
            <v>21</v>
          </cell>
          <cell r="F80">
            <v>-8.5</v>
          </cell>
          <cell r="G80">
            <v>21</v>
          </cell>
          <cell r="H80">
            <v>-10.5</v>
          </cell>
          <cell r="I80">
            <v>21</v>
          </cell>
          <cell r="J80">
            <v>3.33</v>
          </cell>
          <cell r="K80">
            <v>21</v>
          </cell>
          <cell r="L80">
            <v>1.15</v>
          </cell>
          <cell r="M80">
            <v>21</v>
          </cell>
          <cell r="N80">
            <v>8.11</v>
          </cell>
          <cell r="O80">
            <v>21</v>
          </cell>
          <cell r="P80">
            <v>6.41</v>
          </cell>
          <cell r="Q80">
            <v>21</v>
          </cell>
          <cell r="R80">
            <v>12.69</v>
          </cell>
          <cell r="S80">
            <v>21</v>
          </cell>
          <cell r="T80">
            <v>13.94</v>
          </cell>
          <cell r="U80">
            <v>21</v>
          </cell>
        </row>
        <row r="81">
          <cell r="D81">
            <v>-3.57</v>
          </cell>
          <cell r="E81">
            <v>22</v>
          </cell>
          <cell r="G81">
            <v>22</v>
          </cell>
          <cell r="H81">
            <v>-10.4</v>
          </cell>
          <cell r="I81">
            <v>22</v>
          </cell>
          <cell r="J81">
            <v>3.37</v>
          </cell>
          <cell r="K81">
            <v>22</v>
          </cell>
          <cell r="L81">
            <v>1.16</v>
          </cell>
          <cell r="M81">
            <v>22</v>
          </cell>
          <cell r="N81">
            <v>8.23</v>
          </cell>
          <cell r="O81">
            <v>22</v>
          </cell>
          <cell r="P81">
            <v>6.52</v>
          </cell>
          <cell r="Q81">
            <v>22</v>
          </cell>
          <cell r="R81">
            <v>13.22</v>
          </cell>
          <cell r="S81">
            <v>22</v>
          </cell>
          <cell r="T81">
            <v>14.39</v>
          </cell>
          <cell r="U81">
            <v>22</v>
          </cell>
        </row>
        <row r="82">
          <cell r="D82">
            <v>-3.54</v>
          </cell>
          <cell r="E82">
            <v>23</v>
          </cell>
          <cell r="F82">
            <v>-8.4</v>
          </cell>
          <cell r="G82">
            <v>23</v>
          </cell>
          <cell r="H82">
            <v>-10.3</v>
          </cell>
          <cell r="I82">
            <v>23</v>
          </cell>
          <cell r="J82">
            <v>3.43</v>
          </cell>
          <cell r="K82">
            <v>23</v>
          </cell>
          <cell r="L82">
            <v>1.17</v>
          </cell>
          <cell r="M82">
            <v>23</v>
          </cell>
          <cell r="N82">
            <v>8.39</v>
          </cell>
          <cell r="O82">
            <v>23</v>
          </cell>
          <cell r="P82">
            <v>6.71</v>
          </cell>
          <cell r="Q82">
            <v>23</v>
          </cell>
          <cell r="R82">
            <v>13.71</v>
          </cell>
          <cell r="S82">
            <v>23</v>
          </cell>
          <cell r="T82">
            <v>15.15</v>
          </cell>
          <cell r="U82">
            <v>23</v>
          </cell>
        </row>
        <row r="83">
          <cell r="D83">
            <v>-3.52</v>
          </cell>
          <cell r="E83">
            <v>24</v>
          </cell>
          <cell r="G83">
            <v>24</v>
          </cell>
          <cell r="H83">
            <v>-10.1</v>
          </cell>
          <cell r="I83">
            <v>24</v>
          </cell>
          <cell r="J83">
            <v>3.5</v>
          </cell>
          <cell r="K83">
            <v>24</v>
          </cell>
          <cell r="L83">
            <v>1.18</v>
          </cell>
          <cell r="M83">
            <v>24</v>
          </cell>
          <cell r="N83">
            <v>8.48</v>
          </cell>
          <cell r="O83">
            <v>24</v>
          </cell>
          <cell r="P83">
            <v>6.9</v>
          </cell>
          <cell r="Q83">
            <v>24</v>
          </cell>
          <cell r="R83">
            <v>14.45</v>
          </cell>
          <cell r="S83">
            <v>24</v>
          </cell>
          <cell r="T83">
            <v>16.1</v>
          </cell>
          <cell r="U83">
            <v>24</v>
          </cell>
        </row>
        <row r="84">
          <cell r="D84">
            <v>-3.49</v>
          </cell>
          <cell r="E84">
            <v>25</v>
          </cell>
          <cell r="F84">
            <v>-8.3</v>
          </cell>
          <cell r="G84">
            <v>25</v>
          </cell>
          <cell r="H84">
            <v>-9.9</v>
          </cell>
          <cell r="I84">
            <v>25</v>
          </cell>
          <cell r="J84">
            <v>3.57</v>
          </cell>
          <cell r="K84">
            <v>25</v>
          </cell>
          <cell r="L84">
            <v>1.19</v>
          </cell>
          <cell r="M84">
            <v>25</v>
          </cell>
          <cell r="N84">
            <v>8.61</v>
          </cell>
          <cell r="O84">
            <v>25</v>
          </cell>
          <cell r="P84">
            <v>7.09</v>
          </cell>
          <cell r="Q84">
            <v>25</v>
          </cell>
          <cell r="R84">
            <v>15.27</v>
          </cell>
          <cell r="S84">
            <v>25</v>
          </cell>
          <cell r="T84">
            <v>16.91</v>
          </cell>
          <cell r="U84">
            <v>25</v>
          </cell>
        </row>
        <row r="85">
          <cell r="D85">
            <v>-3.47</v>
          </cell>
          <cell r="E85">
            <v>26</v>
          </cell>
          <cell r="G85">
            <v>26</v>
          </cell>
          <cell r="H85">
            <v>-9.8</v>
          </cell>
          <cell r="I85">
            <v>26</v>
          </cell>
          <cell r="J85">
            <v>3.64</v>
          </cell>
          <cell r="K85">
            <v>26</v>
          </cell>
          <cell r="L85">
            <v>1.22</v>
          </cell>
          <cell r="M85">
            <v>26</v>
          </cell>
          <cell r="N85">
            <v>8.85</v>
          </cell>
          <cell r="O85">
            <v>26</v>
          </cell>
          <cell r="P85">
            <v>7.28</v>
          </cell>
          <cell r="Q85">
            <v>26</v>
          </cell>
          <cell r="R85">
            <v>16.38</v>
          </cell>
          <cell r="S85">
            <v>26</v>
          </cell>
          <cell r="T85">
            <v>17.81</v>
          </cell>
          <cell r="U85">
            <v>26</v>
          </cell>
        </row>
        <row r="86">
          <cell r="D86">
            <v>-3.44</v>
          </cell>
          <cell r="E86">
            <v>27</v>
          </cell>
          <cell r="F86">
            <v>-8.1</v>
          </cell>
          <cell r="G86">
            <v>27</v>
          </cell>
          <cell r="H86">
            <v>-9.6</v>
          </cell>
          <cell r="I86">
            <v>27</v>
          </cell>
          <cell r="J86">
            <v>3.71</v>
          </cell>
          <cell r="K86">
            <v>27</v>
          </cell>
          <cell r="L86">
            <v>1.25</v>
          </cell>
          <cell r="M86">
            <v>27</v>
          </cell>
          <cell r="N86">
            <v>9.09</v>
          </cell>
          <cell r="O86">
            <v>27</v>
          </cell>
          <cell r="P86">
            <v>7.48</v>
          </cell>
          <cell r="Q86">
            <v>27</v>
          </cell>
          <cell r="R86">
            <v>17.44</v>
          </cell>
          <cell r="S86">
            <v>27</v>
          </cell>
          <cell r="T86">
            <v>19</v>
          </cell>
          <cell r="U86">
            <v>27</v>
          </cell>
        </row>
        <row r="87">
          <cell r="D87">
            <v>-3.4</v>
          </cell>
          <cell r="E87">
            <v>28</v>
          </cell>
          <cell r="F87">
            <v>-7.9</v>
          </cell>
          <cell r="G87">
            <v>28</v>
          </cell>
          <cell r="H87">
            <v>-9.4</v>
          </cell>
          <cell r="I87">
            <v>28</v>
          </cell>
          <cell r="J87">
            <v>3.85</v>
          </cell>
          <cell r="K87">
            <v>28</v>
          </cell>
          <cell r="L87">
            <v>1.28</v>
          </cell>
          <cell r="M87">
            <v>28</v>
          </cell>
          <cell r="N87">
            <v>9.33</v>
          </cell>
          <cell r="O87">
            <v>28</v>
          </cell>
          <cell r="P87">
            <v>8.15</v>
          </cell>
          <cell r="Q87">
            <v>28</v>
          </cell>
          <cell r="R87">
            <v>18.21</v>
          </cell>
          <cell r="S87">
            <v>28</v>
          </cell>
          <cell r="T87">
            <v>20.15</v>
          </cell>
          <cell r="U87">
            <v>28</v>
          </cell>
        </row>
        <row r="88">
          <cell r="D88">
            <v>-3.37</v>
          </cell>
          <cell r="E88">
            <v>29</v>
          </cell>
          <cell r="F88">
            <v>-7.8</v>
          </cell>
          <cell r="G88">
            <v>29</v>
          </cell>
          <cell r="H88">
            <v>-9.2</v>
          </cell>
          <cell r="I88">
            <v>29</v>
          </cell>
          <cell r="J88">
            <v>4</v>
          </cell>
          <cell r="K88">
            <v>29</v>
          </cell>
          <cell r="L88">
            <v>1.3</v>
          </cell>
          <cell r="M88">
            <v>29</v>
          </cell>
          <cell r="N88">
            <v>9.57</v>
          </cell>
          <cell r="O88">
            <v>29</v>
          </cell>
          <cell r="P88">
            <v>8.83</v>
          </cell>
          <cell r="Q88">
            <v>29</v>
          </cell>
          <cell r="R88">
            <v>19.62</v>
          </cell>
          <cell r="S88">
            <v>29</v>
          </cell>
          <cell r="T88">
            <v>21.5</v>
          </cell>
          <cell r="U88">
            <v>29</v>
          </cell>
        </row>
        <row r="89">
          <cell r="D89">
            <v>-3.34</v>
          </cell>
          <cell r="E89">
            <v>30</v>
          </cell>
          <cell r="F89">
            <v>-7.7</v>
          </cell>
          <cell r="G89">
            <v>30</v>
          </cell>
          <cell r="H89">
            <v>-9</v>
          </cell>
          <cell r="I89">
            <v>30</v>
          </cell>
          <cell r="J89">
            <v>4.14</v>
          </cell>
          <cell r="K89">
            <v>30</v>
          </cell>
          <cell r="L89">
            <v>1.34</v>
          </cell>
          <cell r="M89">
            <v>30</v>
          </cell>
          <cell r="N89">
            <v>9.81</v>
          </cell>
          <cell r="O89">
            <v>30</v>
          </cell>
          <cell r="P89">
            <v>9.5</v>
          </cell>
          <cell r="Q89">
            <v>30</v>
          </cell>
          <cell r="R89">
            <v>20.85</v>
          </cell>
          <cell r="S89">
            <v>30</v>
          </cell>
          <cell r="T89">
            <v>22.71</v>
          </cell>
          <cell r="U89">
            <v>30</v>
          </cell>
        </row>
        <row r="90">
          <cell r="D90">
            <v>-3.33</v>
          </cell>
          <cell r="E90">
            <v>31</v>
          </cell>
          <cell r="F90">
            <v>-7.5</v>
          </cell>
          <cell r="G90">
            <v>31</v>
          </cell>
          <cell r="H90">
            <v>-8.8</v>
          </cell>
          <cell r="I90">
            <v>31</v>
          </cell>
          <cell r="J90">
            <v>4.29</v>
          </cell>
          <cell r="K90">
            <v>31</v>
          </cell>
          <cell r="L90">
            <v>1.36</v>
          </cell>
          <cell r="M90">
            <v>31</v>
          </cell>
          <cell r="N90">
            <v>9.9</v>
          </cell>
          <cell r="O90">
            <v>31</v>
          </cell>
          <cell r="P90">
            <v>10.18</v>
          </cell>
          <cell r="Q90">
            <v>31</v>
          </cell>
          <cell r="R90">
            <v>22.34</v>
          </cell>
          <cell r="S90">
            <v>31</v>
          </cell>
          <cell r="T90">
            <v>24.2</v>
          </cell>
          <cell r="U90">
            <v>31</v>
          </cell>
        </row>
        <row r="91">
          <cell r="D91">
            <v>-3.27</v>
          </cell>
          <cell r="E91">
            <v>32</v>
          </cell>
          <cell r="F91">
            <v>-7.4</v>
          </cell>
          <cell r="G91">
            <v>32</v>
          </cell>
          <cell r="H91">
            <v>-8.7</v>
          </cell>
          <cell r="I91">
            <v>32</v>
          </cell>
          <cell r="J91">
            <v>4.44</v>
          </cell>
          <cell r="K91">
            <v>32</v>
          </cell>
          <cell r="L91">
            <v>1.39</v>
          </cell>
          <cell r="M91">
            <v>32</v>
          </cell>
          <cell r="N91">
            <v>10</v>
          </cell>
          <cell r="O91">
            <v>32</v>
          </cell>
          <cell r="P91">
            <v>10.86</v>
          </cell>
          <cell r="Q91">
            <v>32</v>
          </cell>
          <cell r="R91">
            <v>23.74</v>
          </cell>
          <cell r="S91">
            <v>32</v>
          </cell>
          <cell r="T91">
            <v>25.37</v>
          </cell>
          <cell r="U91">
            <v>32</v>
          </cell>
        </row>
        <row r="92">
          <cell r="D92">
            <v>-3.24</v>
          </cell>
          <cell r="E92">
            <v>33</v>
          </cell>
          <cell r="F92">
            <v>-7.3</v>
          </cell>
          <cell r="G92">
            <v>33</v>
          </cell>
          <cell r="H92">
            <v>-8.6</v>
          </cell>
          <cell r="I92">
            <v>33</v>
          </cell>
          <cell r="J92">
            <v>4.55</v>
          </cell>
          <cell r="K92">
            <v>33</v>
          </cell>
          <cell r="L92">
            <v>1.42</v>
          </cell>
          <cell r="M92">
            <v>33</v>
          </cell>
          <cell r="N92">
            <v>10.1</v>
          </cell>
          <cell r="O92">
            <v>33</v>
          </cell>
          <cell r="P92">
            <v>10.99</v>
          </cell>
          <cell r="Q92">
            <v>33</v>
          </cell>
          <cell r="R92">
            <v>24.9</v>
          </cell>
          <cell r="S92">
            <v>33</v>
          </cell>
          <cell r="T92">
            <v>26.64</v>
          </cell>
          <cell r="U92">
            <v>33</v>
          </cell>
        </row>
        <row r="93">
          <cell r="D93">
            <v>-3.21</v>
          </cell>
          <cell r="E93">
            <v>34</v>
          </cell>
          <cell r="F93">
            <v>-7.2</v>
          </cell>
          <cell r="G93">
            <v>34</v>
          </cell>
          <cell r="H93">
            <v>-8.5</v>
          </cell>
          <cell r="I93">
            <v>34</v>
          </cell>
          <cell r="J93">
            <v>4.66</v>
          </cell>
          <cell r="K93">
            <v>34</v>
          </cell>
          <cell r="L93">
            <v>1.44</v>
          </cell>
          <cell r="M93">
            <v>34</v>
          </cell>
          <cell r="N93">
            <v>10.22</v>
          </cell>
          <cell r="O93">
            <v>34</v>
          </cell>
          <cell r="P93">
            <v>11.12</v>
          </cell>
          <cell r="Q93">
            <v>34</v>
          </cell>
          <cell r="R93">
            <v>26.3</v>
          </cell>
          <cell r="S93">
            <v>34</v>
          </cell>
          <cell r="T93">
            <v>27.9</v>
          </cell>
          <cell r="U93">
            <v>34</v>
          </cell>
        </row>
        <row r="94">
          <cell r="D94">
            <v>-3.19</v>
          </cell>
          <cell r="E94">
            <v>35</v>
          </cell>
          <cell r="G94">
            <v>35</v>
          </cell>
          <cell r="H94">
            <v>-8.4</v>
          </cell>
          <cell r="I94">
            <v>35</v>
          </cell>
          <cell r="J94">
            <v>4.77</v>
          </cell>
          <cell r="K94">
            <v>35</v>
          </cell>
          <cell r="L94">
            <v>1.46</v>
          </cell>
          <cell r="M94">
            <v>35</v>
          </cell>
          <cell r="N94">
            <v>10.25</v>
          </cell>
          <cell r="O94">
            <v>35</v>
          </cell>
          <cell r="P94">
            <v>11.25</v>
          </cell>
          <cell r="Q94">
            <v>35</v>
          </cell>
          <cell r="R94">
            <v>27.05</v>
          </cell>
          <cell r="S94">
            <v>35</v>
          </cell>
          <cell r="T94">
            <v>28.89</v>
          </cell>
          <cell r="U94">
            <v>35</v>
          </cell>
        </row>
        <row r="95">
          <cell r="D95">
            <v>-3.18</v>
          </cell>
          <cell r="E95">
            <v>36</v>
          </cell>
          <cell r="F95">
            <v>-7.1</v>
          </cell>
          <cell r="G95">
            <v>36</v>
          </cell>
          <cell r="H95">
            <v>-8.3</v>
          </cell>
          <cell r="I95">
            <v>36</v>
          </cell>
          <cell r="J95">
            <v>4.87</v>
          </cell>
          <cell r="K95">
            <v>36</v>
          </cell>
          <cell r="L95">
            <v>1.48</v>
          </cell>
          <cell r="M95">
            <v>36</v>
          </cell>
          <cell r="N95">
            <v>10.29</v>
          </cell>
          <cell r="O95">
            <v>36</v>
          </cell>
          <cell r="P95">
            <v>11.6</v>
          </cell>
          <cell r="Q95">
            <v>36</v>
          </cell>
          <cell r="R95">
            <v>28.12</v>
          </cell>
          <cell r="S95">
            <v>36</v>
          </cell>
          <cell r="T95">
            <v>29.58</v>
          </cell>
          <cell r="U95">
            <v>36</v>
          </cell>
        </row>
        <row r="96">
          <cell r="D96">
            <v>-3.16</v>
          </cell>
          <cell r="E96">
            <v>37</v>
          </cell>
          <cell r="G96">
            <v>37</v>
          </cell>
          <cell r="H96">
            <v>-8.2</v>
          </cell>
          <cell r="I96">
            <v>37</v>
          </cell>
          <cell r="J96">
            <v>4.89</v>
          </cell>
          <cell r="K96">
            <v>37</v>
          </cell>
          <cell r="L96">
            <v>1.49</v>
          </cell>
          <cell r="M96">
            <v>37</v>
          </cell>
          <cell r="N96">
            <v>10.36</v>
          </cell>
          <cell r="O96">
            <v>37</v>
          </cell>
          <cell r="P96">
            <v>11.74</v>
          </cell>
          <cell r="Q96">
            <v>37</v>
          </cell>
          <cell r="R96">
            <v>28.93</v>
          </cell>
          <cell r="S96">
            <v>37</v>
          </cell>
          <cell r="T96">
            <v>30.6</v>
          </cell>
          <cell r="U96">
            <v>37</v>
          </cell>
        </row>
        <row r="97">
          <cell r="D97">
            <v>-3.15</v>
          </cell>
          <cell r="E97">
            <v>38</v>
          </cell>
          <cell r="G97">
            <v>38</v>
          </cell>
          <cell r="H97">
            <v>-8.1</v>
          </cell>
          <cell r="I97">
            <v>38</v>
          </cell>
          <cell r="J97">
            <v>4.92</v>
          </cell>
          <cell r="K97">
            <v>38</v>
          </cell>
          <cell r="L97">
            <v>1.5</v>
          </cell>
          <cell r="M97">
            <v>38</v>
          </cell>
          <cell r="N97">
            <v>10.44</v>
          </cell>
          <cell r="O97">
            <v>38</v>
          </cell>
          <cell r="P97">
            <v>11.89</v>
          </cell>
          <cell r="Q97">
            <v>38</v>
          </cell>
          <cell r="R97">
            <v>29.6</v>
          </cell>
          <cell r="S97">
            <v>38</v>
          </cell>
          <cell r="T97">
            <v>31.5</v>
          </cell>
          <cell r="U97">
            <v>38</v>
          </cell>
        </row>
        <row r="98">
          <cell r="D98">
            <v>-3.14</v>
          </cell>
          <cell r="E98">
            <v>39</v>
          </cell>
          <cell r="F98">
            <v>-7</v>
          </cell>
          <cell r="G98">
            <v>39</v>
          </cell>
          <cell r="I98">
            <v>39</v>
          </cell>
          <cell r="J98">
            <v>4.94</v>
          </cell>
          <cell r="K98">
            <v>39</v>
          </cell>
          <cell r="L98">
            <v>1.51</v>
          </cell>
          <cell r="M98">
            <v>39</v>
          </cell>
          <cell r="N98">
            <v>10.52</v>
          </cell>
          <cell r="O98">
            <v>39</v>
          </cell>
          <cell r="P98">
            <v>11.96</v>
          </cell>
          <cell r="Q98">
            <v>39</v>
          </cell>
          <cell r="R98">
            <v>30.34</v>
          </cell>
          <cell r="S98">
            <v>39</v>
          </cell>
          <cell r="T98">
            <v>32.13</v>
          </cell>
          <cell r="U98">
            <v>39</v>
          </cell>
        </row>
        <row r="99">
          <cell r="D99">
            <v>-3.13</v>
          </cell>
          <cell r="E99">
            <v>40</v>
          </cell>
          <cell r="G99">
            <v>40</v>
          </cell>
          <cell r="I99">
            <v>40</v>
          </cell>
          <cell r="J99">
            <v>4.96</v>
          </cell>
          <cell r="K99">
            <v>40</v>
          </cell>
          <cell r="L99">
            <v>1.52</v>
          </cell>
          <cell r="M99">
            <v>40</v>
          </cell>
          <cell r="N99">
            <v>10.6</v>
          </cell>
          <cell r="O99">
            <v>40</v>
          </cell>
          <cell r="P99">
            <v>12.04</v>
          </cell>
          <cell r="Q99">
            <v>40</v>
          </cell>
          <cell r="R99">
            <v>30.84</v>
          </cell>
          <cell r="S99">
            <v>40</v>
          </cell>
          <cell r="T99">
            <v>32.94</v>
          </cell>
          <cell r="U99">
            <v>40</v>
          </cell>
        </row>
        <row r="100">
          <cell r="D100">
            <v>-3.12</v>
          </cell>
          <cell r="E100">
            <v>41</v>
          </cell>
          <cell r="F100">
            <v>-6.9</v>
          </cell>
          <cell r="G100">
            <v>41</v>
          </cell>
          <cell r="H100">
            <v>-8</v>
          </cell>
          <cell r="I100">
            <v>41</v>
          </cell>
          <cell r="J100">
            <v>4.98</v>
          </cell>
          <cell r="K100">
            <v>41</v>
          </cell>
          <cell r="L100">
            <v>1.53</v>
          </cell>
          <cell r="M100">
            <v>41</v>
          </cell>
          <cell r="N100">
            <v>10.68</v>
          </cell>
          <cell r="O100">
            <v>41</v>
          </cell>
          <cell r="P100">
            <v>12.11</v>
          </cell>
          <cell r="Q100">
            <v>41</v>
          </cell>
          <cell r="R100">
            <v>31.58</v>
          </cell>
          <cell r="S100">
            <v>41</v>
          </cell>
          <cell r="T100">
            <v>33.39</v>
          </cell>
          <cell r="U100">
            <v>41</v>
          </cell>
        </row>
        <row r="101">
          <cell r="D101">
            <v>-3.11</v>
          </cell>
          <cell r="E101">
            <v>42</v>
          </cell>
          <cell r="G101">
            <v>42</v>
          </cell>
          <cell r="I101">
            <v>42</v>
          </cell>
          <cell r="J101">
            <v>5</v>
          </cell>
          <cell r="K101">
            <v>42</v>
          </cell>
          <cell r="L101">
            <v>1.54</v>
          </cell>
          <cell r="M101">
            <v>42</v>
          </cell>
          <cell r="N101">
            <v>10.77</v>
          </cell>
          <cell r="O101">
            <v>42</v>
          </cell>
          <cell r="P101">
            <v>12.19</v>
          </cell>
          <cell r="Q101">
            <v>42</v>
          </cell>
          <cell r="R101">
            <v>32</v>
          </cell>
          <cell r="S101">
            <v>42</v>
          </cell>
          <cell r="T101">
            <v>34.2</v>
          </cell>
          <cell r="U101">
            <v>42</v>
          </cell>
        </row>
        <row r="102">
          <cell r="D102">
            <v>-3.09</v>
          </cell>
          <cell r="E102">
            <v>43</v>
          </cell>
          <cell r="G102">
            <v>43</v>
          </cell>
          <cell r="I102">
            <v>43</v>
          </cell>
          <cell r="J102">
            <v>5.07</v>
          </cell>
          <cell r="K102">
            <v>43</v>
          </cell>
          <cell r="L102">
            <v>1.55</v>
          </cell>
          <cell r="M102">
            <v>43</v>
          </cell>
          <cell r="N102">
            <v>10.86</v>
          </cell>
          <cell r="O102">
            <v>43</v>
          </cell>
          <cell r="P102">
            <v>12.78</v>
          </cell>
          <cell r="Q102">
            <v>43</v>
          </cell>
          <cell r="R102">
            <v>32.4</v>
          </cell>
          <cell r="S102">
            <v>43</v>
          </cell>
          <cell r="T102">
            <v>35.28</v>
          </cell>
          <cell r="U102">
            <v>43</v>
          </cell>
        </row>
        <row r="103">
          <cell r="D103">
            <v>-3.07</v>
          </cell>
          <cell r="E103">
            <v>44</v>
          </cell>
          <cell r="F103">
            <v>-6.8</v>
          </cell>
          <cell r="G103">
            <v>44</v>
          </cell>
          <cell r="I103">
            <v>44</v>
          </cell>
          <cell r="J103">
            <v>5.15</v>
          </cell>
          <cell r="K103">
            <v>44</v>
          </cell>
          <cell r="L103">
            <v>1.56</v>
          </cell>
          <cell r="M103">
            <v>44</v>
          </cell>
          <cell r="N103">
            <v>10.95</v>
          </cell>
          <cell r="O103">
            <v>44</v>
          </cell>
          <cell r="P103">
            <v>13.37</v>
          </cell>
          <cell r="Q103">
            <v>44</v>
          </cell>
          <cell r="R103">
            <v>33.23</v>
          </cell>
          <cell r="S103">
            <v>44</v>
          </cell>
          <cell r="T103">
            <v>36.27</v>
          </cell>
          <cell r="U103">
            <v>44</v>
          </cell>
        </row>
        <row r="104">
          <cell r="D104">
            <v>-3.05</v>
          </cell>
          <cell r="E104">
            <v>45</v>
          </cell>
          <cell r="G104">
            <v>45</v>
          </cell>
          <cell r="H104">
            <v>-7.9</v>
          </cell>
          <cell r="I104">
            <v>45</v>
          </cell>
          <cell r="J104">
            <v>5.22</v>
          </cell>
          <cell r="K104">
            <v>45</v>
          </cell>
          <cell r="L104">
            <v>1.58</v>
          </cell>
          <cell r="M104">
            <v>45</v>
          </cell>
          <cell r="N104">
            <v>11.04</v>
          </cell>
          <cell r="O104">
            <v>45</v>
          </cell>
          <cell r="P104">
            <v>13.96</v>
          </cell>
          <cell r="Q104">
            <v>45</v>
          </cell>
          <cell r="R104">
            <v>34.06</v>
          </cell>
          <cell r="S104">
            <v>45</v>
          </cell>
          <cell r="T104">
            <v>37.71</v>
          </cell>
          <cell r="U104">
            <v>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IGNES SAISIES"/>
      <sheetName val="PO-F (J1)"/>
      <sheetName val="PO-F (J2)"/>
      <sheetName val="PO-G (J1)"/>
      <sheetName val="PO-G (J2)"/>
      <sheetName val="EA-F (J1)"/>
      <sheetName val="EA-F (J2)"/>
      <sheetName val="EA-G (J1)"/>
      <sheetName val="EA-G (J2)"/>
      <sheetName val="EAG Classement"/>
      <sheetName val="EAF Classement"/>
      <sheetName val="stat participations"/>
      <sheetName val="ENGAG CLUBS"/>
      <sheetName val="Perf."/>
      <sheetName val="COTES"/>
      <sheetName val="Jury J1"/>
      <sheetName val="Jury J2"/>
      <sheetName val="Jury J3"/>
      <sheetName val="AFA"/>
      <sheetName val="ASPSA"/>
      <sheetName val="ASRD"/>
      <sheetName val="CACV"/>
      <sheetName val="CSPA"/>
      <sheetName val="FSAC"/>
      <sheetName val="LMSA"/>
      <sheetName val="MCA"/>
      <sheetName val="OPEM"/>
      <sheetName val="SCB"/>
      <sheetName val="UAM"/>
      <sheetName val="UMSPC"/>
      <sheetName val="USC"/>
      <sheetName val="USM"/>
    </sheetNames>
    <sheetDataSet>
      <sheetData sheetId="14">
        <row r="9">
          <cell r="G9">
            <v>0</v>
          </cell>
          <cell r="I9">
            <v>0</v>
          </cell>
          <cell r="M9">
            <v>0</v>
          </cell>
          <cell r="O9">
            <v>0</v>
          </cell>
          <cell r="Q9">
            <v>0</v>
          </cell>
          <cell r="S9">
            <v>0</v>
          </cell>
          <cell r="U9">
            <v>0</v>
          </cell>
        </row>
        <row r="10">
          <cell r="G10">
            <v>0</v>
          </cell>
          <cell r="I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</row>
        <row r="11">
          <cell r="G11">
            <v>0</v>
          </cell>
          <cell r="I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U11">
            <v>0</v>
          </cell>
        </row>
        <row r="12">
          <cell r="G12">
            <v>0</v>
          </cell>
          <cell r="I12">
            <v>0</v>
          </cell>
          <cell r="M12">
            <v>0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</row>
        <row r="13">
          <cell r="F13">
            <v>-30</v>
          </cell>
          <cell r="G13">
            <v>5</v>
          </cell>
          <cell r="H13">
            <v>-30</v>
          </cell>
          <cell r="I13">
            <v>5</v>
          </cell>
          <cell r="L13">
            <v>0.5</v>
          </cell>
          <cell r="M13">
            <v>5</v>
          </cell>
          <cell r="N13">
            <v>1</v>
          </cell>
          <cell r="O13">
            <v>5</v>
          </cell>
          <cell r="P13">
            <v>2</v>
          </cell>
          <cell r="Q13">
            <v>5</v>
          </cell>
          <cell r="R13">
            <v>3</v>
          </cell>
          <cell r="S13">
            <v>5</v>
          </cell>
          <cell r="T13">
            <v>3</v>
          </cell>
          <cell r="U13">
            <v>5</v>
          </cell>
        </row>
        <row r="14">
          <cell r="F14">
            <v>-9.3</v>
          </cell>
          <cell r="G14">
            <v>6</v>
          </cell>
          <cell r="H14">
            <v>-12</v>
          </cell>
          <cell r="I14">
            <v>6</v>
          </cell>
          <cell r="L14">
            <v>0.98</v>
          </cell>
          <cell r="M14">
            <v>6</v>
          </cell>
          <cell r="N14">
            <v>6.82</v>
          </cell>
          <cell r="O14">
            <v>6</v>
          </cell>
          <cell r="P14">
            <v>4.85</v>
          </cell>
          <cell r="Q14">
            <v>6</v>
          </cell>
          <cell r="R14">
            <v>6.86</v>
          </cell>
          <cell r="S14">
            <v>6</v>
          </cell>
          <cell r="T14">
            <v>8.15</v>
          </cell>
          <cell r="U14">
            <v>6</v>
          </cell>
        </row>
        <row r="15">
          <cell r="F15">
            <v>-9.2</v>
          </cell>
          <cell r="G15">
            <v>7</v>
          </cell>
          <cell r="H15">
            <v>-11.9</v>
          </cell>
          <cell r="I15">
            <v>7</v>
          </cell>
          <cell r="L15">
            <v>0.99</v>
          </cell>
          <cell r="M15">
            <v>7</v>
          </cell>
          <cell r="N15">
            <v>6.91</v>
          </cell>
          <cell r="O15">
            <v>7</v>
          </cell>
          <cell r="P15">
            <v>4.97</v>
          </cell>
          <cell r="Q15">
            <v>7</v>
          </cell>
          <cell r="R15">
            <v>7.44</v>
          </cell>
          <cell r="S15">
            <v>7</v>
          </cell>
          <cell r="T15">
            <v>8.6</v>
          </cell>
          <cell r="U15">
            <v>7</v>
          </cell>
        </row>
        <row r="16">
          <cell r="F16">
            <v>-9.1</v>
          </cell>
          <cell r="G16">
            <v>8</v>
          </cell>
          <cell r="H16">
            <v>-11.8</v>
          </cell>
          <cell r="I16">
            <v>8</v>
          </cell>
          <cell r="L16">
            <v>1.01</v>
          </cell>
          <cell r="M16">
            <v>8</v>
          </cell>
          <cell r="N16">
            <v>6.99</v>
          </cell>
          <cell r="O16">
            <v>8</v>
          </cell>
          <cell r="P16">
            <v>5.08</v>
          </cell>
          <cell r="Q16">
            <v>8</v>
          </cell>
          <cell r="R16">
            <v>7.87</v>
          </cell>
          <cell r="S16">
            <v>8</v>
          </cell>
          <cell r="T16">
            <v>9.18</v>
          </cell>
          <cell r="U16">
            <v>8</v>
          </cell>
        </row>
        <row r="17">
          <cell r="F17">
            <v>-9</v>
          </cell>
          <cell r="G17">
            <v>9</v>
          </cell>
          <cell r="H17">
            <v>-11.6</v>
          </cell>
          <cell r="I17">
            <v>9</v>
          </cell>
          <cell r="L17">
            <v>1.03</v>
          </cell>
          <cell r="M17">
            <v>9</v>
          </cell>
          <cell r="N17">
            <v>7.1</v>
          </cell>
          <cell r="O17">
            <v>9</v>
          </cell>
          <cell r="P17">
            <v>5.13</v>
          </cell>
          <cell r="Q17">
            <v>9</v>
          </cell>
          <cell r="R17">
            <v>8.14</v>
          </cell>
          <cell r="S17">
            <v>9</v>
          </cell>
          <cell r="T17">
            <v>9.66</v>
          </cell>
          <cell r="U17">
            <v>9</v>
          </cell>
        </row>
        <row r="18">
          <cell r="G18">
            <v>10</v>
          </cell>
          <cell r="H18">
            <v>-11.4</v>
          </cell>
          <cell r="I18">
            <v>10</v>
          </cell>
          <cell r="L18">
            <v>1.06</v>
          </cell>
          <cell r="M18">
            <v>10</v>
          </cell>
          <cell r="N18">
            <v>7.29</v>
          </cell>
          <cell r="O18">
            <v>10</v>
          </cell>
          <cell r="P18">
            <v>5.17</v>
          </cell>
          <cell r="Q18">
            <v>10</v>
          </cell>
          <cell r="R18">
            <v>8.33</v>
          </cell>
          <cell r="S18">
            <v>10</v>
          </cell>
          <cell r="T18">
            <v>9.88</v>
          </cell>
          <cell r="U18">
            <v>10</v>
          </cell>
        </row>
        <row r="19">
          <cell r="F19">
            <v>-8.9</v>
          </cell>
          <cell r="G19">
            <v>11</v>
          </cell>
          <cell r="H19">
            <v>-11.3</v>
          </cell>
          <cell r="I19">
            <v>11</v>
          </cell>
          <cell r="L19">
            <v>1.07</v>
          </cell>
          <cell r="M19">
            <v>11</v>
          </cell>
          <cell r="N19">
            <v>7.5</v>
          </cell>
          <cell r="O19">
            <v>11</v>
          </cell>
          <cell r="P19">
            <v>5.23</v>
          </cell>
          <cell r="Q19">
            <v>11</v>
          </cell>
          <cell r="R19">
            <v>8.55</v>
          </cell>
          <cell r="S19">
            <v>10.5</v>
          </cell>
          <cell r="T19">
            <v>10.01</v>
          </cell>
          <cell r="U19">
            <v>11</v>
          </cell>
        </row>
        <row r="20">
          <cell r="G20">
            <v>12</v>
          </cell>
          <cell r="H20">
            <v>-11.2</v>
          </cell>
          <cell r="I20">
            <v>12</v>
          </cell>
          <cell r="L20">
            <v>1.08</v>
          </cell>
          <cell r="M20">
            <v>12</v>
          </cell>
          <cell r="N20">
            <v>7.64</v>
          </cell>
          <cell r="O20">
            <v>12</v>
          </cell>
          <cell r="P20">
            <v>5.35</v>
          </cell>
          <cell r="Q20">
            <v>12</v>
          </cell>
          <cell r="R20">
            <v>8.92</v>
          </cell>
          <cell r="S20">
            <v>12</v>
          </cell>
          <cell r="T20">
            <v>10.26</v>
          </cell>
          <cell r="U20">
            <v>12</v>
          </cell>
        </row>
        <row r="21">
          <cell r="F21">
            <v>-8.8</v>
          </cell>
          <cell r="G21">
            <v>13</v>
          </cell>
          <cell r="H21">
            <v>-11</v>
          </cell>
          <cell r="I21">
            <v>13</v>
          </cell>
          <cell r="L21">
            <v>1.09</v>
          </cell>
          <cell r="M21">
            <v>13</v>
          </cell>
          <cell r="N21">
            <v>7.73</v>
          </cell>
          <cell r="O21">
            <v>13</v>
          </cell>
          <cell r="P21">
            <v>5.51</v>
          </cell>
          <cell r="Q21">
            <v>13</v>
          </cell>
          <cell r="R21">
            <v>9.6</v>
          </cell>
          <cell r="S21">
            <v>13</v>
          </cell>
          <cell r="T21">
            <v>10.58</v>
          </cell>
          <cell r="U21">
            <v>13</v>
          </cell>
        </row>
        <row r="22">
          <cell r="G22">
            <v>14</v>
          </cell>
          <cell r="H22">
            <v>-10.9</v>
          </cell>
          <cell r="I22">
            <v>14</v>
          </cell>
          <cell r="L22">
            <v>1.1</v>
          </cell>
          <cell r="M22">
            <v>14</v>
          </cell>
          <cell r="N22">
            <v>7.81</v>
          </cell>
          <cell r="O22">
            <v>14</v>
          </cell>
          <cell r="P22">
            <v>5.69</v>
          </cell>
          <cell r="Q22">
            <v>14</v>
          </cell>
          <cell r="R22">
            <v>10.31</v>
          </cell>
          <cell r="S22">
            <v>14</v>
          </cell>
          <cell r="T22">
            <v>11.16</v>
          </cell>
          <cell r="U22">
            <v>14</v>
          </cell>
        </row>
        <row r="23">
          <cell r="F23">
            <v>-8.7</v>
          </cell>
          <cell r="G23">
            <v>15</v>
          </cell>
          <cell r="H23">
            <v>-10.8</v>
          </cell>
          <cell r="I23">
            <v>15</v>
          </cell>
          <cell r="L23">
            <v>1.12</v>
          </cell>
          <cell r="M23">
            <v>15</v>
          </cell>
          <cell r="N23">
            <v>7.86</v>
          </cell>
          <cell r="O23">
            <v>15</v>
          </cell>
          <cell r="P23">
            <v>5.79</v>
          </cell>
          <cell r="Q23">
            <v>15</v>
          </cell>
          <cell r="R23">
            <v>10.92</v>
          </cell>
          <cell r="S23">
            <v>15</v>
          </cell>
          <cell r="T23">
            <v>11.86</v>
          </cell>
          <cell r="U23">
            <v>15</v>
          </cell>
        </row>
        <row r="24">
          <cell r="G24">
            <v>16</v>
          </cell>
          <cell r="I24">
            <v>16</v>
          </cell>
          <cell r="L24">
            <v>1.13</v>
          </cell>
          <cell r="M24">
            <v>16</v>
          </cell>
          <cell r="N24">
            <v>7.91</v>
          </cell>
          <cell r="O24">
            <v>16</v>
          </cell>
          <cell r="P24">
            <v>5.88</v>
          </cell>
          <cell r="Q24">
            <v>16</v>
          </cell>
          <cell r="R24">
            <v>11.31</v>
          </cell>
          <cell r="S24">
            <v>16</v>
          </cell>
          <cell r="T24">
            <v>12.51</v>
          </cell>
          <cell r="U24">
            <v>16</v>
          </cell>
        </row>
        <row r="25">
          <cell r="F25">
            <v>-8.6</v>
          </cell>
          <cell r="G25">
            <v>17</v>
          </cell>
          <cell r="H25">
            <v>-10.7</v>
          </cell>
          <cell r="I25">
            <v>17</v>
          </cell>
          <cell r="L25">
            <v>1.14</v>
          </cell>
          <cell r="M25">
            <v>17</v>
          </cell>
          <cell r="N25">
            <v>7.96</v>
          </cell>
          <cell r="O25">
            <v>17</v>
          </cell>
          <cell r="P25">
            <v>5.99</v>
          </cell>
          <cell r="Q25">
            <v>17</v>
          </cell>
          <cell r="R25">
            <v>11.58</v>
          </cell>
          <cell r="S25">
            <v>17</v>
          </cell>
          <cell r="T25">
            <v>12.92</v>
          </cell>
          <cell r="U25">
            <v>17</v>
          </cell>
        </row>
        <row r="26">
          <cell r="G26">
            <v>18</v>
          </cell>
          <cell r="H26">
            <v>-10.6</v>
          </cell>
          <cell r="I26">
            <v>18</v>
          </cell>
          <cell r="M26">
            <v>18</v>
          </cell>
          <cell r="N26">
            <v>8.04</v>
          </cell>
          <cell r="O26">
            <v>18</v>
          </cell>
          <cell r="P26">
            <v>6.09</v>
          </cell>
          <cell r="Q26">
            <v>18</v>
          </cell>
          <cell r="R26">
            <v>11.7</v>
          </cell>
          <cell r="S26">
            <v>18</v>
          </cell>
          <cell r="T26">
            <v>13.13</v>
          </cell>
          <cell r="U26">
            <v>18</v>
          </cell>
        </row>
        <row r="27">
          <cell r="F27">
            <v>-8.5</v>
          </cell>
          <cell r="G27">
            <v>19</v>
          </cell>
          <cell r="H27">
            <v>-10.5</v>
          </cell>
          <cell r="I27">
            <v>19</v>
          </cell>
          <cell r="L27">
            <v>1.15</v>
          </cell>
          <cell r="M27">
            <v>19</v>
          </cell>
          <cell r="N27">
            <v>8.14</v>
          </cell>
          <cell r="O27">
            <v>19</v>
          </cell>
          <cell r="P27">
            <v>6.2</v>
          </cell>
          <cell r="Q27">
            <v>19</v>
          </cell>
          <cell r="R27">
            <v>11.95</v>
          </cell>
          <cell r="S27">
            <v>19</v>
          </cell>
          <cell r="T27">
            <v>13.31</v>
          </cell>
          <cell r="U27">
            <v>19</v>
          </cell>
        </row>
        <row r="28">
          <cell r="G28">
            <v>20</v>
          </cell>
          <cell r="I28">
            <v>20</v>
          </cell>
          <cell r="L28">
            <v>1.16</v>
          </cell>
          <cell r="M28">
            <v>20</v>
          </cell>
          <cell r="N28">
            <v>8.27</v>
          </cell>
          <cell r="O28">
            <v>20</v>
          </cell>
          <cell r="P28">
            <v>6.3</v>
          </cell>
          <cell r="Q28">
            <v>20</v>
          </cell>
          <cell r="R28">
            <v>12.23</v>
          </cell>
          <cell r="S28">
            <v>20</v>
          </cell>
          <cell r="T28">
            <v>13.58</v>
          </cell>
          <cell r="U28">
            <v>20</v>
          </cell>
        </row>
        <row r="29">
          <cell r="F29">
            <v>-8.4</v>
          </cell>
          <cell r="G29">
            <v>21</v>
          </cell>
          <cell r="H29">
            <v>-10.4</v>
          </cell>
          <cell r="I29">
            <v>21</v>
          </cell>
          <cell r="L29">
            <v>1.17</v>
          </cell>
          <cell r="M29">
            <v>21</v>
          </cell>
          <cell r="N29">
            <v>8.4</v>
          </cell>
          <cell r="O29">
            <v>21</v>
          </cell>
          <cell r="P29">
            <v>6.41</v>
          </cell>
          <cell r="Q29">
            <v>21</v>
          </cell>
          <cell r="R29">
            <v>12.69</v>
          </cell>
          <cell r="S29">
            <v>21</v>
          </cell>
          <cell r="T29">
            <v>13.94</v>
          </cell>
          <cell r="U29">
            <v>21</v>
          </cell>
        </row>
        <row r="30">
          <cell r="G30">
            <v>22</v>
          </cell>
          <cell r="H30">
            <v>-10.2</v>
          </cell>
          <cell r="I30">
            <v>22</v>
          </cell>
          <cell r="L30">
            <v>1.19</v>
          </cell>
          <cell r="M30">
            <v>22</v>
          </cell>
          <cell r="N30">
            <v>8.54</v>
          </cell>
          <cell r="O30">
            <v>22</v>
          </cell>
          <cell r="P30">
            <v>6.52</v>
          </cell>
          <cell r="Q30">
            <v>22</v>
          </cell>
          <cell r="R30">
            <v>13.22</v>
          </cell>
          <cell r="S30">
            <v>22</v>
          </cell>
          <cell r="T30">
            <v>14.39</v>
          </cell>
          <cell r="U30">
            <v>22</v>
          </cell>
        </row>
        <row r="31">
          <cell r="F31">
            <v>-8.3</v>
          </cell>
          <cell r="G31">
            <v>23</v>
          </cell>
          <cell r="H31">
            <v>-10</v>
          </cell>
          <cell r="I31">
            <v>23</v>
          </cell>
          <cell r="L31">
            <v>1.21</v>
          </cell>
          <cell r="M31">
            <v>23</v>
          </cell>
          <cell r="N31">
            <v>8.72</v>
          </cell>
          <cell r="O31">
            <v>23</v>
          </cell>
          <cell r="P31">
            <v>6.71</v>
          </cell>
          <cell r="Q31">
            <v>23</v>
          </cell>
          <cell r="R31">
            <v>13.71</v>
          </cell>
          <cell r="S31">
            <v>23</v>
          </cell>
          <cell r="T31">
            <v>15.15</v>
          </cell>
          <cell r="U31">
            <v>23</v>
          </cell>
        </row>
        <row r="32">
          <cell r="F32">
            <v>-8.2</v>
          </cell>
          <cell r="G32">
            <v>24</v>
          </cell>
          <cell r="H32">
            <v>-9.9</v>
          </cell>
          <cell r="I32">
            <v>24</v>
          </cell>
          <cell r="L32">
            <v>1.24</v>
          </cell>
          <cell r="M32">
            <v>24</v>
          </cell>
          <cell r="N32">
            <v>8.88</v>
          </cell>
          <cell r="O32">
            <v>24</v>
          </cell>
          <cell r="P32">
            <v>6.9</v>
          </cell>
          <cell r="Q32">
            <v>24</v>
          </cell>
          <cell r="R32">
            <v>14.45</v>
          </cell>
          <cell r="S32">
            <v>24</v>
          </cell>
          <cell r="T32">
            <v>16.1</v>
          </cell>
          <cell r="U32">
            <v>24</v>
          </cell>
        </row>
        <row r="33">
          <cell r="G33">
            <v>25</v>
          </cell>
          <cell r="H33">
            <v>-9.7</v>
          </cell>
          <cell r="I33">
            <v>25</v>
          </cell>
          <cell r="L33">
            <v>1.26</v>
          </cell>
          <cell r="M33">
            <v>25</v>
          </cell>
          <cell r="N33">
            <v>9.11</v>
          </cell>
          <cell r="O33">
            <v>25</v>
          </cell>
          <cell r="P33">
            <v>7.09</v>
          </cell>
          <cell r="Q33">
            <v>25</v>
          </cell>
          <cell r="R33">
            <v>15.27</v>
          </cell>
          <cell r="S33">
            <v>25</v>
          </cell>
          <cell r="T33">
            <v>16.91</v>
          </cell>
          <cell r="U33">
            <v>25</v>
          </cell>
        </row>
        <row r="34">
          <cell r="F34">
            <v>-8.1</v>
          </cell>
          <cell r="G34">
            <v>26</v>
          </cell>
          <cell r="H34">
            <v>-9.5</v>
          </cell>
          <cell r="I34">
            <v>26</v>
          </cell>
          <cell r="L34">
            <v>1.29</v>
          </cell>
          <cell r="M34">
            <v>26</v>
          </cell>
          <cell r="N34">
            <v>9.31</v>
          </cell>
          <cell r="O34">
            <v>26</v>
          </cell>
          <cell r="P34">
            <v>7.28</v>
          </cell>
          <cell r="Q34">
            <v>26</v>
          </cell>
          <cell r="R34">
            <v>16.38</v>
          </cell>
          <cell r="S34">
            <v>26</v>
          </cell>
          <cell r="T34">
            <v>17.81</v>
          </cell>
          <cell r="U34">
            <v>26</v>
          </cell>
        </row>
        <row r="35">
          <cell r="F35">
            <v>-8</v>
          </cell>
          <cell r="G35">
            <v>27</v>
          </cell>
          <cell r="H35">
            <v>-9.4</v>
          </cell>
          <cell r="I35">
            <v>27</v>
          </cell>
          <cell r="L35">
            <v>1.32</v>
          </cell>
          <cell r="M35">
            <v>27</v>
          </cell>
          <cell r="N35">
            <v>9.51</v>
          </cell>
          <cell r="O35">
            <v>27</v>
          </cell>
          <cell r="P35">
            <v>7.48</v>
          </cell>
          <cell r="Q35">
            <v>27</v>
          </cell>
          <cell r="R35">
            <v>17.44</v>
          </cell>
          <cell r="S35">
            <v>27</v>
          </cell>
          <cell r="T35">
            <v>19</v>
          </cell>
          <cell r="U35">
            <v>27</v>
          </cell>
        </row>
        <row r="36">
          <cell r="F36">
            <v>-7.9</v>
          </cell>
          <cell r="G36">
            <v>28</v>
          </cell>
          <cell r="H36">
            <v>-9.2</v>
          </cell>
          <cell r="I36">
            <v>28</v>
          </cell>
          <cell r="L36">
            <v>1.35</v>
          </cell>
          <cell r="M36">
            <v>28</v>
          </cell>
          <cell r="N36">
            <v>9.74</v>
          </cell>
          <cell r="O36">
            <v>28</v>
          </cell>
          <cell r="P36">
            <v>8.15</v>
          </cell>
          <cell r="Q36">
            <v>28</v>
          </cell>
          <cell r="R36">
            <v>18.21</v>
          </cell>
          <cell r="S36">
            <v>28</v>
          </cell>
          <cell r="T36">
            <v>20.15</v>
          </cell>
          <cell r="U36">
            <v>28</v>
          </cell>
        </row>
        <row r="37">
          <cell r="F37">
            <v>-7.8</v>
          </cell>
          <cell r="G37">
            <v>29</v>
          </cell>
          <cell r="H37">
            <v>-8.9</v>
          </cell>
          <cell r="I37">
            <v>29</v>
          </cell>
          <cell r="L37">
            <v>1.38</v>
          </cell>
          <cell r="M37">
            <v>29</v>
          </cell>
          <cell r="N37">
            <v>9.94</v>
          </cell>
          <cell r="O37">
            <v>29</v>
          </cell>
          <cell r="P37">
            <v>8.83</v>
          </cell>
          <cell r="Q37">
            <v>29</v>
          </cell>
          <cell r="R37">
            <v>19.62</v>
          </cell>
          <cell r="S37">
            <v>29</v>
          </cell>
          <cell r="T37">
            <v>21.5</v>
          </cell>
          <cell r="U37">
            <v>29</v>
          </cell>
        </row>
        <row r="38">
          <cell r="F38">
            <v>-7.7</v>
          </cell>
          <cell r="G38">
            <v>30</v>
          </cell>
          <cell r="H38">
            <v>-8.7</v>
          </cell>
          <cell r="I38">
            <v>30</v>
          </cell>
          <cell r="L38">
            <v>1.41</v>
          </cell>
          <cell r="M38">
            <v>30</v>
          </cell>
          <cell r="N38">
            <v>10.15</v>
          </cell>
          <cell r="O38">
            <v>30</v>
          </cell>
          <cell r="P38">
            <v>9.5</v>
          </cell>
          <cell r="Q38">
            <v>30</v>
          </cell>
          <cell r="R38">
            <v>20.85</v>
          </cell>
          <cell r="S38">
            <v>30</v>
          </cell>
          <cell r="T38">
            <v>22.71</v>
          </cell>
          <cell r="U38">
            <v>30</v>
          </cell>
        </row>
        <row r="39">
          <cell r="F39">
            <v>-7.6</v>
          </cell>
          <cell r="G39">
            <v>31</v>
          </cell>
          <cell r="H39">
            <v>-8.5</v>
          </cell>
          <cell r="I39">
            <v>31</v>
          </cell>
          <cell r="L39">
            <v>1.44</v>
          </cell>
          <cell r="M39">
            <v>31</v>
          </cell>
          <cell r="N39">
            <v>10.32</v>
          </cell>
          <cell r="O39">
            <v>31</v>
          </cell>
          <cell r="P39">
            <v>10.18</v>
          </cell>
          <cell r="Q39">
            <v>31</v>
          </cell>
          <cell r="R39">
            <v>22.34</v>
          </cell>
          <cell r="S39">
            <v>31</v>
          </cell>
          <cell r="T39">
            <v>24.2</v>
          </cell>
          <cell r="U39">
            <v>31</v>
          </cell>
        </row>
        <row r="40">
          <cell r="F40">
            <v>-7.4</v>
          </cell>
          <cell r="G40">
            <v>32</v>
          </cell>
          <cell r="H40">
            <v>-8.4</v>
          </cell>
          <cell r="I40">
            <v>32</v>
          </cell>
          <cell r="L40">
            <v>1.46</v>
          </cell>
          <cell r="M40">
            <v>32</v>
          </cell>
          <cell r="N40">
            <v>10.52</v>
          </cell>
          <cell r="O40">
            <v>32</v>
          </cell>
          <cell r="P40">
            <v>10.86</v>
          </cell>
          <cell r="Q40">
            <v>32</v>
          </cell>
          <cell r="R40">
            <v>23.74</v>
          </cell>
          <cell r="S40">
            <v>32</v>
          </cell>
          <cell r="T40">
            <v>25.37</v>
          </cell>
          <cell r="U40">
            <v>32</v>
          </cell>
        </row>
        <row r="41">
          <cell r="F41">
            <v>-7.3</v>
          </cell>
          <cell r="G41">
            <v>33</v>
          </cell>
          <cell r="H41">
            <v>-8.3</v>
          </cell>
          <cell r="I41">
            <v>33</v>
          </cell>
          <cell r="L41">
            <v>1.49</v>
          </cell>
          <cell r="M41">
            <v>33</v>
          </cell>
          <cell r="N41">
            <v>10.68</v>
          </cell>
          <cell r="O41">
            <v>33</v>
          </cell>
          <cell r="P41">
            <v>10.99</v>
          </cell>
          <cell r="Q41">
            <v>33</v>
          </cell>
          <cell r="R41">
            <v>24.9</v>
          </cell>
          <cell r="S41">
            <v>33</v>
          </cell>
          <cell r="T41">
            <v>26.64</v>
          </cell>
          <cell r="U41">
            <v>33</v>
          </cell>
        </row>
        <row r="42">
          <cell r="F42">
            <v>-7.2</v>
          </cell>
          <cell r="G42">
            <v>34</v>
          </cell>
          <cell r="H42">
            <v>-8.2</v>
          </cell>
          <cell r="I42">
            <v>34</v>
          </cell>
          <cell r="L42">
            <v>1.51</v>
          </cell>
          <cell r="M42">
            <v>34</v>
          </cell>
          <cell r="N42">
            <v>10.84</v>
          </cell>
          <cell r="O42">
            <v>34</v>
          </cell>
          <cell r="P42">
            <v>11.12</v>
          </cell>
          <cell r="Q42">
            <v>34</v>
          </cell>
          <cell r="R42">
            <v>26.3</v>
          </cell>
          <cell r="S42">
            <v>34</v>
          </cell>
          <cell r="T42">
            <v>27.9</v>
          </cell>
          <cell r="U42">
            <v>34</v>
          </cell>
        </row>
        <row r="43">
          <cell r="F43">
            <v>-7.1</v>
          </cell>
          <cell r="G43">
            <v>35</v>
          </cell>
          <cell r="H43">
            <v>-8</v>
          </cell>
          <cell r="I43">
            <v>35</v>
          </cell>
          <cell r="L43">
            <v>1.53</v>
          </cell>
          <cell r="M43">
            <v>35</v>
          </cell>
          <cell r="N43">
            <v>11</v>
          </cell>
          <cell r="O43">
            <v>35</v>
          </cell>
          <cell r="P43">
            <v>11.25</v>
          </cell>
          <cell r="Q43">
            <v>35</v>
          </cell>
          <cell r="R43">
            <v>27.05</v>
          </cell>
          <cell r="S43">
            <v>35</v>
          </cell>
          <cell r="T43">
            <v>28.89</v>
          </cell>
          <cell r="U43">
            <v>35</v>
          </cell>
        </row>
        <row r="44">
          <cell r="G44">
            <v>36</v>
          </cell>
          <cell r="I44">
            <v>36</v>
          </cell>
          <cell r="L44">
            <v>1.55</v>
          </cell>
          <cell r="M44">
            <v>36</v>
          </cell>
          <cell r="N44">
            <v>11.16</v>
          </cell>
          <cell r="O44">
            <v>36</v>
          </cell>
          <cell r="P44">
            <v>11.6</v>
          </cell>
          <cell r="Q44">
            <v>36</v>
          </cell>
          <cell r="R44">
            <v>28.12</v>
          </cell>
          <cell r="S44">
            <v>36</v>
          </cell>
          <cell r="T44">
            <v>29.88</v>
          </cell>
          <cell r="U44">
            <v>36</v>
          </cell>
        </row>
        <row r="45">
          <cell r="G45">
            <v>37</v>
          </cell>
          <cell r="I45">
            <v>37</v>
          </cell>
          <cell r="L45">
            <v>1.57</v>
          </cell>
          <cell r="M45">
            <v>37</v>
          </cell>
          <cell r="N45">
            <v>11.26</v>
          </cell>
          <cell r="O45">
            <v>37</v>
          </cell>
          <cell r="P45">
            <v>11.74</v>
          </cell>
          <cell r="Q45">
            <v>37</v>
          </cell>
          <cell r="R45">
            <v>28.93</v>
          </cell>
          <cell r="S45">
            <v>37</v>
          </cell>
          <cell r="T45">
            <v>30.6</v>
          </cell>
          <cell r="U45">
            <v>37</v>
          </cell>
        </row>
        <row r="46">
          <cell r="F46">
            <v>-7</v>
          </cell>
          <cell r="G46">
            <v>38</v>
          </cell>
          <cell r="I46">
            <v>38</v>
          </cell>
          <cell r="L46">
            <v>1.58</v>
          </cell>
          <cell r="M46">
            <v>38</v>
          </cell>
          <cell r="N46">
            <v>11.38</v>
          </cell>
          <cell r="O46">
            <v>38</v>
          </cell>
          <cell r="P46">
            <v>11.89</v>
          </cell>
          <cell r="Q46">
            <v>38</v>
          </cell>
          <cell r="R46">
            <v>29.6</v>
          </cell>
          <cell r="S46">
            <v>38</v>
          </cell>
          <cell r="T46">
            <v>31.5</v>
          </cell>
          <cell r="U46">
            <v>38</v>
          </cell>
        </row>
        <row r="47">
          <cell r="G47">
            <v>39</v>
          </cell>
          <cell r="I47">
            <v>39</v>
          </cell>
          <cell r="L47">
            <v>1.6</v>
          </cell>
          <cell r="M47">
            <v>39</v>
          </cell>
          <cell r="N47">
            <v>11.5</v>
          </cell>
          <cell r="O47">
            <v>39</v>
          </cell>
          <cell r="P47">
            <v>11.96</v>
          </cell>
          <cell r="Q47">
            <v>39</v>
          </cell>
          <cell r="R47">
            <v>30.34</v>
          </cell>
          <cell r="S47">
            <v>39</v>
          </cell>
          <cell r="T47">
            <v>32.13</v>
          </cell>
          <cell r="U47">
            <v>39</v>
          </cell>
        </row>
        <row r="48">
          <cell r="G48">
            <v>40</v>
          </cell>
          <cell r="H48">
            <v>-7.9</v>
          </cell>
          <cell r="I48">
            <v>40</v>
          </cell>
          <cell r="L48">
            <v>1.61</v>
          </cell>
          <cell r="M48">
            <v>40</v>
          </cell>
          <cell r="N48">
            <v>11.59</v>
          </cell>
          <cell r="O48">
            <v>40</v>
          </cell>
          <cell r="P48">
            <v>12.04</v>
          </cell>
          <cell r="Q48">
            <v>40</v>
          </cell>
          <cell r="R48">
            <v>30.84</v>
          </cell>
          <cell r="S48">
            <v>40</v>
          </cell>
          <cell r="T48">
            <v>32.94</v>
          </cell>
          <cell r="U48">
            <v>40</v>
          </cell>
        </row>
        <row r="49">
          <cell r="G49">
            <v>41</v>
          </cell>
          <cell r="I49">
            <v>41</v>
          </cell>
          <cell r="L49">
            <v>1.62</v>
          </cell>
          <cell r="M49">
            <v>41</v>
          </cell>
          <cell r="N49">
            <v>11.73</v>
          </cell>
          <cell r="O49">
            <v>41</v>
          </cell>
          <cell r="P49">
            <v>12.11</v>
          </cell>
          <cell r="Q49">
            <v>41</v>
          </cell>
          <cell r="R49">
            <v>31.58</v>
          </cell>
          <cell r="S49">
            <v>41</v>
          </cell>
          <cell r="T49">
            <v>33.39</v>
          </cell>
          <cell r="U49">
            <v>41</v>
          </cell>
        </row>
        <row r="50">
          <cell r="F50">
            <v>-6.9</v>
          </cell>
          <cell r="G50">
            <v>42</v>
          </cell>
          <cell r="I50">
            <v>42</v>
          </cell>
          <cell r="L50">
            <v>1.63</v>
          </cell>
          <cell r="M50">
            <v>42</v>
          </cell>
          <cell r="N50">
            <v>11.9</v>
          </cell>
          <cell r="O50">
            <v>42</v>
          </cell>
          <cell r="P50">
            <v>12.19</v>
          </cell>
          <cell r="Q50">
            <v>42</v>
          </cell>
          <cell r="R50">
            <v>32</v>
          </cell>
          <cell r="S50">
            <v>42</v>
          </cell>
          <cell r="T50">
            <v>34.2</v>
          </cell>
          <cell r="U50">
            <v>42</v>
          </cell>
        </row>
        <row r="51">
          <cell r="F51">
            <v>-6.8</v>
          </cell>
          <cell r="G51">
            <v>43</v>
          </cell>
          <cell r="H51">
            <v>-7.8</v>
          </cell>
          <cell r="I51">
            <v>43</v>
          </cell>
          <cell r="L51">
            <v>1.64</v>
          </cell>
          <cell r="M51">
            <v>43</v>
          </cell>
          <cell r="N51">
            <v>12.08</v>
          </cell>
          <cell r="O51">
            <v>43</v>
          </cell>
          <cell r="P51">
            <v>12.78</v>
          </cell>
          <cell r="Q51">
            <v>43</v>
          </cell>
          <cell r="R51">
            <v>32.4</v>
          </cell>
          <cell r="S51">
            <v>43</v>
          </cell>
          <cell r="T51">
            <v>35.28</v>
          </cell>
          <cell r="U51">
            <v>43</v>
          </cell>
        </row>
        <row r="52">
          <cell r="F52">
            <v>-6.7</v>
          </cell>
          <cell r="G52">
            <v>44</v>
          </cell>
          <cell r="I52">
            <v>44</v>
          </cell>
          <cell r="L52">
            <v>1.66</v>
          </cell>
          <cell r="M52">
            <v>44</v>
          </cell>
          <cell r="N52">
            <v>12.32</v>
          </cell>
          <cell r="O52">
            <v>44</v>
          </cell>
          <cell r="P52">
            <v>13.37</v>
          </cell>
          <cell r="Q52">
            <v>44</v>
          </cell>
          <cell r="R52">
            <v>33.23</v>
          </cell>
          <cell r="S52">
            <v>44</v>
          </cell>
          <cell r="T52">
            <v>36.27</v>
          </cell>
          <cell r="U52">
            <v>44</v>
          </cell>
        </row>
        <row r="53">
          <cell r="F53">
            <v>-6.6</v>
          </cell>
          <cell r="G53">
            <v>45</v>
          </cell>
          <cell r="H53">
            <v>-7.7</v>
          </cell>
          <cell r="I53">
            <v>45</v>
          </cell>
          <cell r="L53">
            <v>1.69</v>
          </cell>
          <cell r="M53">
            <v>45</v>
          </cell>
          <cell r="N53">
            <v>12.62</v>
          </cell>
          <cell r="O53">
            <v>45</v>
          </cell>
          <cell r="P53">
            <v>13.96</v>
          </cell>
          <cell r="Q53">
            <v>45</v>
          </cell>
          <cell r="R53">
            <v>34.06</v>
          </cell>
          <cell r="S53">
            <v>45</v>
          </cell>
          <cell r="T53">
            <v>37.71</v>
          </cell>
          <cell r="U53">
            <v>45</v>
          </cell>
        </row>
        <row r="64">
          <cell r="D64">
            <v>-10</v>
          </cell>
          <cell r="E64">
            <v>5</v>
          </cell>
          <cell r="F64">
            <v>-30</v>
          </cell>
          <cell r="G64">
            <v>5</v>
          </cell>
          <cell r="H64">
            <v>-30</v>
          </cell>
          <cell r="I64">
            <v>5</v>
          </cell>
          <cell r="J64">
            <v>1</v>
          </cell>
          <cell r="K64">
            <v>5</v>
          </cell>
          <cell r="L64">
            <v>0.5</v>
          </cell>
          <cell r="M64">
            <v>5</v>
          </cell>
          <cell r="N64">
            <v>1</v>
          </cell>
          <cell r="O64">
            <v>5</v>
          </cell>
          <cell r="P64">
            <v>2</v>
          </cell>
          <cell r="Q64">
            <v>5</v>
          </cell>
          <cell r="R64">
            <v>3</v>
          </cell>
          <cell r="S64">
            <v>5</v>
          </cell>
          <cell r="T64">
            <v>3</v>
          </cell>
          <cell r="U64">
            <v>5</v>
          </cell>
        </row>
        <row r="65">
          <cell r="D65">
            <v>-5.29</v>
          </cell>
          <cell r="E65">
            <v>6</v>
          </cell>
          <cell r="F65">
            <v>-10.3</v>
          </cell>
          <cell r="G65">
            <v>6</v>
          </cell>
          <cell r="H65">
            <v>-11.9</v>
          </cell>
          <cell r="I65">
            <v>6</v>
          </cell>
          <cell r="J65">
            <v>2.38</v>
          </cell>
          <cell r="K65">
            <v>6</v>
          </cell>
          <cell r="L65">
            <v>0.83</v>
          </cell>
          <cell r="M65">
            <v>6</v>
          </cell>
          <cell r="N65">
            <v>5.43</v>
          </cell>
          <cell r="O65">
            <v>6</v>
          </cell>
          <cell r="P65">
            <v>4.85</v>
          </cell>
          <cell r="Q65">
            <v>6</v>
          </cell>
          <cell r="R65">
            <v>6.86</v>
          </cell>
          <cell r="S65">
            <v>6</v>
          </cell>
          <cell r="T65">
            <v>8.15</v>
          </cell>
          <cell r="U65">
            <v>6</v>
          </cell>
        </row>
        <row r="66">
          <cell r="D66">
            <v>-5.25</v>
          </cell>
          <cell r="E66">
            <v>7</v>
          </cell>
          <cell r="F66">
            <v>-10.2</v>
          </cell>
          <cell r="G66">
            <v>7</v>
          </cell>
          <cell r="H66">
            <v>-11.8</v>
          </cell>
          <cell r="I66">
            <v>7</v>
          </cell>
          <cell r="J66">
            <v>2.45</v>
          </cell>
          <cell r="K66">
            <v>7</v>
          </cell>
          <cell r="L66">
            <v>0.86</v>
          </cell>
          <cell r="M66">
            <v>7</v>
          </cell>
          <cell r="N66">
            <v>5.62</v>
          </cell>
          <cell r="O66">
            <v>7</v>
          </cell>
          <cell r="P66">
            <v>4.97</v>
          </cell>
          <cell r="Q66">
            <v>7</v>
          </cell>
          <cell r="R66">
            <v>7.44</v>
          </cell>
          <cell r="S66">
            <v>7</v>
          </cell>
          <cell r="T66">
            <v>8.86</v>
          </cell>
          <cell r="U66">
            <v>7</v>
          </cell>
        </row>
        <row r="67">
          <cell r="D67">
            <v>-5.14</v>
          </cell>
          <cell r="E67">
            <v>8</v>
          </cell>
          <cell r="F67">
            <v>-10</v>
          </cell>
          <cell r="G67">
            <v>8</v>
          </cell>
          <cell r="I67">
            <v>8</v>
          </cell>
          <cell r="J67">
            <v>2.55</v>
          </cell>
          <cell r="K67">
            <v>8</v>
          </cell>
          <cell r="L67">
            <v>0.89</v>
          </cell>
          <cell r="M67">
            <v>8</v>
          </cell>
          <cell r="N67">
            <v>5.75</v>
          </cell>
          <cell r="O67">
            <v>8</v>
          </cell>
          <cell r="P67">
            <v>5.08</v>
          </cell>
          <cell r="Q67">
            <v>8</v>
          </cell>
          <cell r="R67">
            <v>7.87</v>
          </cell>
          <cell r="S67">
            <v>8</v>
          </cell>
          <cell r="T67">
            <v>9.18</v>
          </cell>
          <cell r="U67">
            <v>8</v>
          </cell>
        </row>
        <row r="68">
          <cell r="D68">
            <v>-5.06</v>
          </cell>
          <cell r="E68">
            <v>9</v>
          </cell>
          <cell r="F68">
            <v>-9.8</v>
          </cell>
          <cell r="G68">
            <v>9</v>
          </cell>
          <cell r="H68">
            <v>-11.7</v>
          </cell>
          <cell r="I68">
            <v>9</v>
          </cell>
          <cell r="J68">
            <v>2.63</v>
          </cell>
          <cell r="K68">
            <v>9</v>
          </cell>
          <cell r="L68">
            <v>0.91</v>
          </cell>
          <cell r="M68">
            <v>9</v>
          </cell>
          <cell r="N68">
            <v>5.84</v>
          </cell>
          <cell r="O68">
            <v>9</v>
          </cell>
          <cell r="P68">
            <v>5.13</v>
          </cell>
          <cell r="Q68">
            <v>9</v>
          </cell>
          <cell r="R68">
            <v>8.14</v>
          </cell>
          <cell r="S68">
            <v>9</v>
          </cell>
          <cell r="T68">
            <v>9.66</v>
          </cell>
          <cell r="U68">
            <v>9</v>
          </cell>
        </row>
        <row r="69">
          <cell r="D69">
            <v>-5</v>
          </cell>
          <cell r="E69">
            <v>10</v>
          </cell>
          <cell r="F69">
            <v>-9.7</v>
          </cell>
          <cell r="G69">
            <v>10</v>
          </cell>
          <cell r="H69">
            <v>-11.6</v>
          </cell>
          <cell r="I69">
            <v>10</v>
          </cell>
          <cell r="J69">
            <v>2.67</v>
          </cell>
          <cell r="K69">
            <v>10</v>
          </cell>
          <cell r="L69">
            <v>0.93</v>
          </cell>
          <cell r="M69">
            <v>10</v>
          </cell>
          <cell r="N69">
            <v>6.01</v>
          </cell>
          <cell r="O69">
            <v>10</v>
          </cell>
          <cell r="P69">
            <v>5.17</v>
          </cell>
          <cell r="Q69">
            <v>10</v>
          </cell>
          <cell r="R69">
            <v>8.33</v>
          </cell>
          <cell r="S69">
            <v>10</v>
          </cell>
          <cell r="T69">
            <v>9.88</v>
          </cell>
          <cell r="U69">
            <v>10</v>
          </cell>
        </row>
        <row r="70">
          <cell r="D70">
            <v>-4.53</v>
          </cell>
          <cell r="E70">
            <v>11</v>
          </cell>
          <cell r="F70">
            <v>-9.6</v>
          </cell>
          <cell r="G70">
            <v>11</v>
          </cell>
          <cell r="I70">
            <v>11</v>
          </cell>
          <cell r="J70">
            <v>2.71</v>
          </cell>
          <cell r="K70">
            <v>11</v>
          </cell>
          <cell r="L70">
            <v>0.94</v>
          </cell>
          <cell r="M70">
            <v>11</v>
          </cell>
          <cell r="N70">
            <v>6.22</v>
          </cell>
          <cell r="O70">
            <v>11</v>
          </cell>
          <cell r="P70">
            <v>5.23</v>
          </cell>
          <cell r="Q70">
            <v>11</v>
          </cell>
          <cell r="R70">
            <v>8.55</v>
          </cell>
          <cell r="S70">
            <v>11</v>
          </cell>
          <cell r="T70">
            <v>10.01</v>
          </cell>
          <cell r="U70">
            <v>11</v>
          </cell>
        </row>
        <row r="71">
          <cell r="D71">
            <v>-4.5</v>
          </cell>
          <cell r="E71">
            <v>12</v>
          </cell>
          <cell r="F71">
            <v>-9.5</v>
          </cell>
          <cell r="G71">
            <v>12</v>
          </cell>
          <cell r="H71">
            <v>-11.5</v>
          </cell>
          <cell r="I71">
            <v>12</v>
          </cell>
          <cell r="J71">
            <v>2.74</v>
          </cell>
          <cell r="K71">
            <v>12</v>
          </cell>
          <cell r="L71">
            <v>0.96</v>
          </cell>
          <cell r="M71">
            <v>12</v>
          </cell>
          <cell r="N71">
            <v>6.61</v>
          </cell>
          <cell r="O71">
            <v>12</v>
          </cell>
          <cell r="P71">
            <v>5.35</v>
          </cell>
          <cell r="Q71">
            <v>12</v>
          </cell>
          <cell r="R71">
            <v>8.92</v>
          </cell>
          <cell r="S71">
            <v>12</v>
          </cell>
          <cell r="T71">
            <v>10.26</v>
          </cell>
          <cell r="U71">
            <v>12</v>
          </cell>
        </row>
        <row r="72">
          <cell r="D72">
            <v>-4.44</v>
          </cell>
          <cell r="E72">
            <v>13</v>
          </cell>
          <cell r="F72">
            <v>-9.2</v>
          </cell>
          <cell r="G72">
            <v>13</v>
          </cell>
          <cell r="H72">
            <v>-11.3</v>
          </cell>
          <cell r="I72">
            <v>13</v>
          </cell>
          <cell r="J72">
            <v>2.79</v>
          </cell>
          <cell r="K72">
            <v>13</v>
          </cell>
          <cell r="L72">
            <v>0.98</v>
          </cell>
          <cell r="M72">
            <v>13</v>
          </cell>
          <cell r="N72">
            <v>7.03</v>
          </cell>
          <cell r="O72">
            <v>13</v>
          </cell>
          <cell r="P72">
            <v>5.51</v>
          </cell>
          <cell r="Q72">
            <v>13</v>
          </cell>
          <cell r="R72">
            <v>9.6</v>
          </cell>
          <cell r="S72">
            <v>13</v>
          </cell>
          <cell r="T72">
            <v>10.58</v>
          </cell>
          <cell r="U72">
            <v>13</v>
          </cell>
        </row>
        <row r="73">
          <cell r="D73">
            <v>-4.32</v>
          </cell>
          <cell r="E73">
            <v>14</v>
          </cell>
          <cell r="F73">
            <v>-9</v>
          </cell>
          <cell r="G73">
            <v>14</v>
          </cell>
          <cell r="H73">
            <v>-11.2</v>
          </cell>
          <cell r="I73">
            <v>14</v>
          </cell>
          <cell r="J73">
            <v>2.87</v>
          </cell>
          <cell r="K73">
            <v>14</v>
          </cell>
          <cell r="L73">
            <v>1.02</v>
          </cell>
          <cell r="M73">
            <v>14</v>
          </cell>
          <cell r="N73">
            <v>7.35</v>
          </cell>
          <cell r="O73">
            <v>14</v>
          </cell>
          <cell r="P73">
            <v>5.69</v>
          </cell>
          <cell r="Q73">
            <v>14</v>
          </cell>
          <cell r="R73">
            <v>10.31</v>
          </cell>
          <cell r="S73">
            <v>14</v>
          </cell>
          <cell r="T73">
            <v>11.16</v>
          </cell>
          <cell r="U73">
            <v>14</v>
          </cell>
        </row>
        <row r="74">
          <cell r="D74">
            <v>-4.2</v>
          </cell>
          <cell r="E74">
            <v>15</v>
          </cell>
          <cell r="F74">
            <v>-8.8</v>
          </cell>
          <cell r="G74">
            <v>15</v>
          </cell>
          <cell r="H74">
            <v>-11.1</v>
          </cell>
          <cell r="I74">
            <v>15</v>
          </cell>
          <cell r="J74">
            <v>2.97</v>
          </cell>
          <cell r="K74">
            <v>15</v>
          </cell>
          <cell r="L74">
            <v>1.06</v>
          </cell>
          <cell r="M74">
            <v>15</v>
          </cell>
          <cell r="N74">
            <v>7.51</v>
          </cell>
          <cell r="O74">
            <v>15</v>
          </cell>
          <cell r="P74">
            <v>5.79</v>
          </cell>
          <cell r="Q74">
            <v>15</v>
          </cell>
          <cell r="R74">
            <v>10.92</v>
          </cell>
          <cell r="S74">
            <v>15</v>
          </cell>
          <cell r="T74">
            <v>11.86</v>
          </cell>
          <cell r="U74">
            <v>15</v>
          </cell>
        </row>
        <row r="75">
          <cell r="D75">
            <v>-4.12</v>
          </cell>
          <cell r="E75">
            <v>16</v>
          </cell>
          <cell r="F75">
            <v>-8.7</v>
          </cell>
          <cell r="G75">
            <v>16</v>
          </cell>
          <cell r="H75">
            <v>-11</v>
          </cell>
          <cell r="I75">
            <v>16</v>
          </cell>
          <cell r="J75">
            <v>3.08</v>
          </cell>
          <cell r="K75">
            <v>16</v>
          </cell>
          <cell r="L75">
            <v>1.09</v>
          </cell>
          <cell r="M75">
            <v>16</v>
          </cell>
          <cell r="N75">
            <v>7.6</v>
          </cell>
          <cell r="O75">
            <v>16</v>
          </cell>
          <cell r="P75">
            <v>5.88</v>
          </cell>
          <cell r="Q75">
            <v>16</v>
          </cell>
          <cell r="R75">
            <v>11.31</v>
          </cell>
          <cell r="S75">
            <v>16</v>
          </cell>
          <cell r="T75">
            <v>12.51</v>
          </cell>
          <cell r="U75">
            <v>16</v>
          </cell>
        </row>
        <row r="76">
          <cell r="D76">
            <v>-4.08</v>
          </cell>
          <cell r="E76">
            <v>17</v>
          </cell>
          <cell r="G76">
            <v>17</v>
          </cell>
          <cell r="H76">
            <v>-10.8</v>
          </cell>
          <cell r="I76">
            <v>17</v>
          </cell>
          <cell r="J76">
            <v>3.17</v>
          </cell>
          <cell r="K76">
            <v>17</v>
          </cell>
          <cell r="L76">
            <v>1.11</v>
          </cell>
          <cell r="M76">
            <v>17</v>
          </cell>
          <cell r="N76">
            <v>7.7</v>
          </cell>
          <cell r="O76">
            <v>17</v>
          </cell>
          <cell r="P76">
            <v>5.99</v>
          </cell>
          <cell r="Q76">
            <v>17</v>
          </cell>
          <cell r="R76">
            <v>11.58</v>
          </cell>
          <cell r="S76">
            <v>17</v>
          </cell>
          <cell r="T76">
            <v>12.92</v>
          </cell>
          <cell r="U76">
            <v>17</v>
          </cell>
        </row>
        <row r="77">
          <cell r="D77">
            <v>-4.05</v>
          </cell>
          <cell r="E77">
            <v>18</v>
          </cell>
          <cell r="F77">
            <v>-8.6</v>
          </cell>
          <cell r="G77">
            <v>18</v>
          </cell>
          <cell r="H77">
            <v>-10.7</v>
          </cell>
          <cell r="I77">
            <v>18</v>
          </cell>
          <cell r="J77">
            <v>3.21</v>
          </cell>
          <cell r="K77">
            <v>18</v>
          </cell>
          <cell r="L77">
            <v>1.12</v>
          </cell>
          <cell r="M77">
            <v>18</v>
          </cell>
          <cell r="N77">
            <v>7.79</v>
          </cell>
          <cell r="O77">
            <v>18</v>
          </cell>
          <cell r="P77">
            <v>6.09</v>
          </cell>
          <cell r="Q77">
            <v>18</v>
          </cell>
          <cell r="R77">
            <v>11.7</v>
          </cell>
          <cell r="S77">
            <v>18</v>
          </cell>
          <cell r="T77">
            <v>13.13</v>
          </cell>
          <cell r="U77">
            <v>18</v>
          </cell>
        </row>
        <row r="78">
          <cell r="D78">
            <v>-4.03</v>
          </cell>
          <cell r="E78">
            <v>19</v>
          </cell>
          <cell r="G78">
            <v>19</v>
          </cell>
          <cell r="I78">
            <v>19</v>
          </cell>
          <cell r="J78">
            <v>3.25</v>
          </cell>
          <cell r="K78">
            <v>19</v>
          </cell>
          <cell r="L78">
            <v>1.13</v>
          </cell>
          <cell r="M78">
            <v>19</v>
          </cell>
          <cell r="N78">
            <v>7.89</v>
          </cell>
          <cell r="O78">
            <v>19</v>
          </cell>
          <cell r="P78">
            <v>6.2</v>
          </cell>
          <cell r="Q78">
            <v>19</v>
          </cell>
          <cell r="R78">
            <v>11.95</v>
          </cell>
          <cell r="S78">
            <v>19</v>
          </cell>
          <cell r="T78">
            <v>13.31</v>
          </cell>
          <cell r="U78">
            <v>19</v>
          </cell>
        </row>
        <row r="79">
          <cell r="D79">
            <v>-4.01</v>
          </cell>
          <cell r="E79">
            <v>20</v>
          </cell>
          <cell r="G79">
            <v>20</v>
          </cell>
          <cell r="H79">
            <v>-10.6</v>
          </cell>
          <cell r="I79">
            <v>20</v>
          </cell>
          <cell r="J79">
            <v>3.29</v>
          </cell>
          <cell r="K79">
            <v>20</v>
          </cell>
          <cell r="L79">
            <v>1.14</v>
          </cell>
          <cell r="M79">
            <v>20</v>
          </cell>
          <cell r="N79">
            <v>7.99</v>
          </cell>
          <cell r="O79">
            <v>20</v>
          </cell>
          <cell r="P79">
            <v>6.3</v>
          </cell>
          <cell r="Q79">
            <v>20</v>
          </cell>
          <cell r="R79">
            <v>12.23</v>
          </cell>
          <cell r="S79">
            <v>20</v>
          </cell>
          <cell r="T79">
            <v>13.58</v>
          </cell>
          <cell r="U79">
            <v>20</v>
          </cell>
        </row>
        <row r="80">
          <cell r="D80">
            <v>-3.59</v>
          </cell>
          <cell r="E80">
            <v>21</v>
          </cell>
          <cell r="F80">
            <v>-8.5</v>
          </cell>
          <cell r="G80">
            <v>21</v>
          </cell>
          <cell r="H80">
            <v>-10.5</v>
          </cell>
          <cell r="I80">
            <v>21</v>
          </cell>
          <cell r="J80">
            <v>3.33</v>
          </cell>
          <cell r="K80">
            <v>21</v>
          </cell>
          <cell r="L80">
            <v>1.15</v>
          </cell>
          <cell r="M80">
            <v>21</v>
          </cell>
          <cell r="N80">
            <v>8.11</v>
          </cell>
          <cell r="O80">
            <v>21</v>
          </cell>
          <cell r="P80">
            <v>6.41</v>
          </cell>
          <cell r="Q80">
            <v>21</v>
          </cell>
          <cell r="R80">
            <v>12.69</v>
          </cell>
          <cell r="S80">
            <v>21</v>
          </cell>
          <cell r="T80">
            <v>13.94</v>
          </cell>
          <cell r="U80">
            <v>21</v>
          </cell>
        </row>
        <row r="81">
          <cell r="D81">
            <v>-3.57</v>
          </cell>
          <cell r="E81">
            <v>22</v>
          </cell>
          <cell r="G81">
            <v>22</v>
          </cell>
          <cell r="H81">
            <v>-10.4</v>
          </cell>
          <cell r="I81">
            <v>22</v>
          </cell>
          <cell r="J81">
            <v>3.37</v>
          </cell>
          <cell r="K81">
            <v>22</v>
          </cell>
          <cell r="L81">
            <v>1.16</v>
          </cell>
          <cell r="M81">
            <v>22</v>
          </cell>
          <cell r="N81">
            <v>8.23</v>
          </cell>
          <cell r="O81">
            <v>22</v>
          </cell>
          <cell r="P81">
            <v>6.52</v>
          </cell>
          <cell r="Q81">
            <v>22</v>
          </cell>
          <cell r="R81">
            <v>13.22</v>
          </cell>
          <cell r="S81">
            <v>22</v>
          </cell>
          <cell r="T81">
            <v>14.39</v>
          </cell>
          <cell r="U81">
            <v>22</v>
          </cell>
        </row>
        <row r="82">
          <cell r="D82">
            <v>-3.54</v>
          </cell>
          <cell r="E82">
            <v>23</v>
          </cell>
          <cell r="F82">
            <v>-8.4</v>
          </cell>
          <cell r="G82">
            <v>23</v>
          </cell>
          <cell r="H82">
            <v>-10.3</v>
          </cell>
          <cell r="I82">
            <v>23</v>
          </cell>
          <cell r="J82">
            <v>3.43</v>
          </cell>
          <cell r="K82">
            <v>23</v>
          </cell>
          <cell r="L82">
            <v>1.17</v>
          </cell>
          <cell r="M82">
            <v>23</v>
          </cell>
          <cell r="N82">
            <v>8.39</v>
          </cell>
          <cell r="O82">
            <v>23</v>
          </cell>
          <cell r="P82">
            <v>6.71</v>
          </cell>
          <cell r="Q82">
            <v>23</v>
          </cell>
          <cell r="R82">
            <v>13.71</v>
          </cell>
          <cell r="S82">
            <v>23</v>
          </cell>
          <cell r="T82">
            <v>15.15</v>
          </cell>
          <cell r="U82">
            <v>23</v>
          </cell>
        </row>
        <row r="83">
          <cell r="D83">
            <v>-3.52</v>
          </cell>
          <cell r="E83">
            <v>24</v>
          </cell>
          <cell r="G83">
            <v>24</v>
          </cell>
          <cell r="H83">
            <v>-10.1</v>
          </cell>
          <cell r="I83">
            <v>24</v>
          </cell>
          <cell r="J83">
            <v>3.5</v>
          </cell>
          <cell r="K83">
            <v>24</v>
          </cell>
          <cell r="L83">
            <v>1.18</v>
          </cell>
          <cell r="M83">
            <v>24</v>
          </cell>
          <cell r="N83">
            <v>8.48</v>
          </cell>
          <cell r="O83">
            <v>24</v>
          </cell>
          <cell r="P83">
            <v>6.9</v>
          </cell>
          <cell r="Q83">
            <v>24</v>
          </cell>
          <cell r="R83">
            <v>14.45</v>
          </cell>
          <cell r="S83">
            <v>24</v>
          </cell>
          <cell r="T83">
            <v>16.1</v>
          </cell>
          <cell r="U83">
            <v>24</v>
          </cell>
        </row>
        <row r="84">
          <cell r="D84">
            <v>-3.49</v>
          </cell>
          <cell r="E84">
            <v>25</v>
          </cell>
          <cell r="F84">
            <v>-8.3</v>
          </cell>
          <cell r="G84">
            <v>25</v>
          </cell>
          <cell r="H84">
            <v>-9.9</v>
          </cell>
          <cell r="I84">
            <v>25</v>
          </cell>
          <cell r="J84">
            <v>3.57</v>
          </cell>
          <cell r="K84">
            <v>25</v>
          </cell>
          <cell r="L84">
            <v>1.19</v>
          </cell>
          <cell r="M84">
            <v>25</v>
          </cell>
          <cell r="N84">
            <v>8.61</v>
          </cell>
          <cell r="O84">
            <v>25</v>
          </cell>
          <cell r="P84">
            <v>7.09</v>
          </cell>
          <cell r="Q84">
            <v>25</v>
          </cell>
          <cell r="R84">
            <v>15.27</v>
          </cell>
          <cell r="S84">
            <v>25</v>
          </cell>
          <cell r="T84">
            <v>16.91</v>
          </cell>
          <cell r="U84">
            <v>25</v>
          </cell>
        </row>
        <row r="85">
          <cell r="D85">
            <v>-3.47</v>
          </cell>
          <cell r="E85">
            <v>26</v>
          </cell>
          <cell r="G85">
            <v>26</v>
          </cell>
          <cell r="H85">
            <v>-9.8</v>
          </cell>
          <cell r="I85">
            <v>26</v>
          </cell>
          <cell r="J85">
            <v>3.64</v>
          </cell>
          <cell r="K85">
            <v>26</v>
          </cell>
          <cell r="L85">
            <v>1.22</v>
          </cell>
          <cell r="M85">
            <v>26</v>
          </cell>
          <cell r="N85">
            <v>8.85</v>
          </cell>
          <cell r="O85">
            <v>26</v>
          </cell>
          <cell r="P85">
            <v>7.28</v>
          </cell>
          <cell r="Q85">
            <v>26</v>
          </cell>
          <cell r="R85">
            <v>16.38</v>
          </cell>
          <cell r="S85">
            <v>26</v>
          </cell>
          <cell r="T85">
            <v>17.81</v>
          </cell>
          <cell r="U85">
            <v>26</v>
          </cell>
        </row>
        <row r="86">
          <cell r="D86">
            <v>-3.44</v>
          </cell>
          <cell r="E86">
            <v>27</v>
          </cell>
          <cell r="F86">
            <v>-8.1</v>
          </cell>
          <cell r="G86">
            <v>27</v>
          </cell>
          <cell r="H86">
            <v>-9.6</v>
          </cell>
          <cell r="I86">
            <v>27</v>
          </cell>
          <cell r="J86">
            <v>3.71</v>
          </cell>
          <cell r="K86">
            <v>27</v>
          </cell>
          <cell r="L86">
            <v>1.25</v>
          </cell>
          <cell r="M86">
            <v>27</v>
          </cell>
          <cell r="N86">
            <v>9.09</v>
          </cell>
          <cell r="O86">
            <v>27</v>
          </cell>
          <cell r="P86">
            <v>7.48</v>
          </cell>
          <cell r="Q86">
            <v>27</v>
          </cell>
          <cell r="R86">
            <v>17.44</v>
          </cell>
          <cell r="S86">
            <v>27</v>
          </cell>
          <cell r="T86">
            <v>19</v>
          </cell>
          <cell r="U86">
            <v>27</v>
          </cell>
        </row>
        <row r="87">
          <cell r="D87">
            <v>-3.4</v>
          </cell>
          <cell r="E87">
            <v>28</v>
          </cell>
          <cell r="F87">
            <v>-7.9</v>
          </cell>
          <cell r="G87">
            <v>28</v>
          </cell>
          <cell r="H87">
            <v>-9.4</v>
          </cell>
          <cell r="I87">
            <v>28</v>
          </cell>
          <cell r="J87">
            <v>3.85</v>
          </cell>
          <cell r="K87">
            <v>28</v>
          </cell>
          <cell r="L87">
            <v>1.28</v>
          </cell>
          <cell r="M87">
            <v>28</v>
          </cell>
          <cell r="N87">
            <v>9.33</v>
          </cell>
          <cell r="O87">
            <v>28</v>
          </cell>
          <cell r="P87">
            <v>8.15</v>
          </cell>
          <cell r="Q87">
            <v>28</v>
          </cell>
          <cell r="R87">
            <v>18.21</v>
          </cell>
          <cell r="S87">
            <v>28</v>
          </cell>
          <cell r="T87">
            <v>20.15</v>
          </cell>
          <cell r="U87">
            <v>28</v>
          </cell>
        </row>
        <row r="88">
          <cell r="D88">
            <v>-3.37</v>
          </cell>
          <cell r="E88">
            <v>29</v>
          </cell>
          <cell r="F88">
            <v>-7.8</v>
          </cell>
          <cell r="G88">
            <v>29</v>
          </cell>
          <cell r="H88">
            <v>-9.2</v>
          </cell>
          <cell r="I88">
            <v>29</v>
          </cell>
          <cell r="J88">
            <v>4</v>
          </cell>
          <cell r="K88">
            <v>29</v>
          </cell>
          <cell r="L88">
            <v>1.3</v>
          </cell>
          <cell r="M88">
            <v>29</v>
          </cell>
          <cell r="N88">
            <v>9.57</v>
          </cell>
          <cell r="O88">
            <v>29</v>
          </cell>
          <cell r="P88">
            <v>8.83</v>
          </cell>
          <cell r="Q88">
            <v>29</v>
          </cell>
          <cell r="R88">
            <v>19.62</v>
          </cell>
          <cell r="S88">
            <v>29</v>
          </cell>
          <cell r="T88">
            <v>21.5</v>
          </cell>
          <cell r="U88">
            <v>29</v>
          </cell>
        </row>
        <row r="89">
          <cell r="D89">
            <v>-3.34</v>
          </cell>
          <cell r="E89">
            <v>30</v>
          </cell>
          <cell r="F89">
            <v>-7.7</v>
          </cell>
          <cell r="G89">
            <v>30</v>
          </cell>
          <cell r="H89">
            <v>-9</v>
          </cell>
          <cell r="I89">
            <v>30</v>
          </cell>
          <cell r="J89">
            <v>4.14</v>
          </cell>
          <cell r="K89">
            <v>30</v>
          </cell>
          <cell r="L89">
            <v>1.34</v>
          </cell>
          <cell r="M89">
            <v>30</v>
          </cell>
          <cell r="N89">
            <v>9.81</v>
          </cell>
          <cell r="O89">
            <v>30</v>
          </cell>
          <cell r="P89">
            <v>9.5</v>
          </cell>
          <cell r="Q89">
            <v>30</v>
          </cell>
          <cell r="R89">
            <v>20.85</v>
          </cell>
          <cell r="S89">
            <v>30</v>
          </cell>
          <cell r="T89">
            <v>22.71</v>
          </cell>
          <cell r="U89">
            <v>30</v>
          </cell>
        </row>
        <row r="90">
          <cell r="D90">
            <v>-3.33</v>
          </cell>
          <cell r="E90">
            <v>31</v>
          </cell>
          <cell r="F90">
            <v>-7.5</v>
          </cell>
          <cell r="G90">
            <v>31</v>
          </cell>
          <cell r="H90">
            <v>-8.8</v>
          </cell>
          <cell r="I90">
            <v>31</v>
          </cell>
          <cell r="J90">
            <v>4.29</v>
          </cell>
          <cell r="K90">
            <v>31</v>
          </cell>
          <cell r="L90">
            <v>1.36</v>
          </cell>
          <cell r="M90">
            <v>31</v>
          </cell>
          <cell r="N90">
            <v>9.9</v>
          </cell>
          <cell r="O90">
            <v>31</v>
          </cell>
          <cell r="P90">
            <v>10.18</v>
          </cell>
          <cell r="Q90">
            <v>31</v>
          </cell>
          <cell r="R90">
            <v>22.34</v>
          </cell>
          <cell r="S90">
            <v>31</v>
          </cell>
          <cell r="T90">
            <v>24.2</v>
          </cell>
          <cell r="U90">
            <v>31</v>
          </cell>
        </row>
        <row r="91">
          <cell r="D91">
            <v>-3.27</v>
          </cell>
          <cell r="E91">
            <v>32</v>
          </cell>
          <cell r="F91">
            <v>-7.4</v>
          </cell>
          <cell r="G91">
            <v>32</v>
          </cell>
          <cell r="H91">
            <v>-8.7</v>
          </cell>
          <cell r="I91">
            <v>32</v>
          </cell>
          <cell r="J91">
            <v>4.44</v>
          </cell>
          <cell r="K91">
            <v>32</v>
          </cell>
          <cell r="L91">
            <v>1.39</v>
          </cell>
          <cell r="M91">
            <v>32</v>
          </cell>
          <cell r="N91">
            <v>10</v>
          </cell>
          <cell r="O91">
            <v>32</v>
          </cell>
          <cell r="P91">
            <v>10.86</v>
          </cell>
          <cell r="Q91">
            <v>32</v>
          </cell>
          <cell r="R91">
            <v>23.74</v>
          </cell>
          <cell r="S91">
            <v>32</v>
          </cell>
          <cell r="T91">
            <v>25.37</v>
          </cell>
          <cell r="U91">
            <v>32</v>
          </cell>
        </row>
        <row r="92">
          <cell r="D92">
            <v>-3.24</v>
          </cell>
          <cell r="E92">
            <v>33</v>
          </cell>
          <cell r="F92">
            <v>-7.3</v>
          </cell>
          <cell r="G92">
            <v>33</v>
          </cell>
          <cell r="H92">
            <v>-8.6</v>
          </cell>
          <cell r="I92">
            <v>33</v>
          </cell>
          <cell r="J92">
            <v>4.55</v>
          </cell>
          <cell r="K92">
            <v>33</v>
          </cell>
          <cell r="L92">
            <v>1.42</v>
          </cell>
          <cell r="M92">
            <v>33</v>
          </cell>
          <cell r="N92">
            <v>10.1</v>
          </cell>
          <cell r="O92">
            <v>33</v>
          </cell>
          <cell r="P92">
            <v>10.99</v>
          </cell>
          <cell r="Q92">
            <v>33</v>
          </cell>
          <cell r="R92">
            <v>24.9</v>
          </cell>
          <cell r="S92">
            <v>33</v>
          </cell>
          <cell r="T92">
            <v>26.64</v>
          </cell>
          <cell r="U92">
            <v>33</v>
          </cell>
        </row>
        <row r="93">
          <cell r="D93">
            <v>-3.21</v>
          </cell>
          <cell r="E93">
            <v>34</v>
          </cell>
          <cell r="F93">
            <v>-7.2</v>
          </cell>
          <cell r="G93">
            <v>34</v>
          </cell>
          <cell r="H93">
            <v>-8.5</v>
          </cell>
          <cell r="I93">
            <v>34</v>
          </cell>
          <cell r="J93">
            <v>4.66</v>
          </cell>
          <cell r="K93">
            <v>34</v>
          </cell>
          <cell r="L93">
            <v>1.44</v>
          </cell>
          <cell r="M93">
            <v>34</v>
          </cell>
          <cell r="N93">
            <v>10.22</v>
          </cell>
          <cell r="O93">
            <v>34</v>
          </cell>
          <cell r="P93">
            <v>11.12</v>
          </cell>
          <cell r="Q93">
            <v>34</v>
          </cell>
          <cell r="R93">
            <v>26.3</v>
          </cell>
          <cell r="S93">
            <v>34</v>
          </cell>
          <cell r="T93">
            <v>27.9</v>
          </cell>
          <cell r="U93">
            <v>34</v>
          </cell>
        </row>
        <row r="94">
          <cell r="D94">
            <v>-3.19</v>
          </cell>
          <cell r="E94">
            <v>35</v>
          </cell>
          <cell r="G94">
            <v>35</v>
          </cell>
          <cell r="H94">
            <v>-8.4</v>
          </cell>
          <cell r="I94">
            <v>35</v>
          </cell>
          <cell r="J94">
            <v>4.77</v>
          </cell>
          <cell r="K94">
            <v>35</v>
          </cell>
          <cell r="L94">
            <v>1.46</v>
          </cell>
          <cell r="M94">
            <v>35</v>
          </cell>
          <cell r="N94">
            <v>10.25</v>
          </cell>
          <cell r="O94">
            <v>35</v>
          </cell>
          <cell r="P94">
            <v>11.25</v>
          </cell>
          <cell r="Q94">
            <v>35</v>
          </cell>
          <cell r="R94">
            <v>27.05</v>
          </cell>
          <cell r="S94">
            <v>35</v>
          </cell>
          <cell r="T94">
            <v>28.89</v>
          </cell>
          <cell r="U94">
            <v>35</v>
          </cell>
        </row>
        <row r="95">
          <cell r="D95">
            <v>-3.18</v>
          </cell>
          <cell r="E95">
            <v>36</v>
          </cell>
          <cell r="F95">
            <v>-7.1</v>
          </cell>
          <cell r="G95">
            <v>36</v>
          </cell>
          <cell r="H95">
            <v>-8.3</v>
          </cell>
          <cell r="I95">
            <v>36</v>
          </cell>
          <cell r="J95">
            <v>4.87</v>
          </cell>
          <cell r="K95">
            <v>36</v>
          </cell>
          <cell r="L95">
            <v>1.48</v>
          </cell>
          <cell r="M95">
            <v>36</v>
          </cell>
          <cell r="N95">
            <v>10.29</v>
          </cell>
          <cell r="O95">
            <v>36</v>
          </cell>
          <cell r="P95">
            <v>11.6</v>
          </cell>
          <cell r="Q95">
            <v>36</v>
          </cell>
          <cell r="R95">
            <v>28.12</v>
          </cell>
          <cell r="S95">
            <v>36</v>
          </cell>
          <cell r="T95">
            <v>29.58</v>
          </cell>
          <cell r="U95">
            <v>36</v>
          </cell>
        </row>
        <row r="96">
          <cell r="D96">
            <v>-3.16</v>
          </cell>
          <cell r="E96">
            <v>37</v>
          </cell>
          <cell r="G96">
            <v>37</v>
          </cell>
          <cell r="H96">
            <v>-8.2</v>
          </cell>
          <cell r="I96">
            <v>37</v>
          </cell>
          <cell r="J96">
            <v>4.89</v>
          </cell>
          <cell r="K96">
            <v>37</v>
          </cell>
          <cell r="L96">
            <v>1.49</v>
          </cell>
          <cell r="M96">
            <v>37</v>
          </cell>
          <cell r="N96">
            <v>10.36</v>
          </cell>
          <cell r="O96">
            <v>37</v>
          </cell>
          <cell r="P96">
            <v>11.74</v>
          </cell>
          <cell r="Q96">
            <v>37</v>
          </cell>
          <cell r="R96">
            <v>28.93</v>
          </cell>
          <cell r="S96">
            <v>37</v>
          </cell>
          <cell r="T96">
            <v>30.6</v>
          </cell>
          <cell r="U96">
            <v>37</v>
          </cell>
        </row>
        <row r="97">
          <cell r="D97">
            <v>-3.15</v>
          </cell>
          <cell r="E97">
            <v>38</v>
          </cell>
          <cell r="G97">
            <v>38</v>
          </cell>
          <cell r="H97">
            <v>-8.1</v>
          </cell>
          <cell r="I97">
            <v>38</v>
          </cell>
          <cell r="J97">
            <v>4.92</v>
          </cell>
          <cell r="K97">
            <v>38</v>
          </cell>
          <cell r="L97">
            <v>1.5</v>
          </cell>
          <cell r="M97">
            <v>38</v>
          </cell>
          <cell r="N97">
            <v>10.44</v>
          </cell>
          <cell r="O97">
            <v>38</v>
          </cell>
          <cell r="P97">
            <v>11.89</v>
          </cell>
          <cell r="Q97">
            <v>38</v>
          </cell>
          <cell r="R97">
            <v>29.6</v>
          </cell>
          <cell r="S97">
            <v>38</v>
          </cell>
          <cell r="T97">
            <v>31.5</v>
          </cell>
          <cell r="U97">
            <v>38</v>
          </cell>
        </row>
        <row r="98">
          <cell r="D98">
            <v>-3.14</v>
          </cell>
          <cell r="E98">
            <v>39</v>
          </cell>
          <cell r="F98">
            <v>-7</v>
          </cell>
          <cell r="G98">
            <v>39</v>
          </cell>
          <cell r="I98">
            <v>39</v>
          </cell>
          <cell r="J98">
            <v>4.94</v>
          </cell>
          <cell r="K98">
            <v>39</v>
          </cell>
          <cell r="L98">
            <v>1.51</v>
          </cell>
          <cell r="M98">
            <v>39</v>
          </cell>
          <cell r="N98">
            <v>10.52</v>
          </cell>
          <cell r="O98">
            <v>39</v>
          </cell>
          <cell r="P98">
            <v>11.96</v>
          </cell>
          <cell r="Q98">
            <v>39</v>
          </cell>
          <cell r="R98">
            <v>30.34</v>
          </cell>
          <cell r="S98">
            <v>39</v>
          </cell>
          <cell r="T98">
            <v>32.13</v>
          </cell>
          <cell r="U98">
            <v>39</v>
          </cell>
        </row>
        <row r="99">
          <cell r="D99">
            <v>-3.13</v>
          </cell>
          <cell r="E99">
            <v>40</v>
          </cell>
          <cell r="G99">
            <v>40</v>
          </cell>
          <cell r="I99">
            <v>40</v>
          </cell>
          <cell r="J99">
            <v>4.96</v>
          </cell>
          <cell r="K99">
            <v>40</v>
          </cell>
          <cell r="L99">
            <v>1.52</v>
          </cell>
          <cell r="M99">
            <v>40</v>
          </cell>
          <cell r="N99">
            <v>10.6</v>
          </cell>
          <cell r="O99">
            <v>40</v>
          </cell>
          <cell r="P99">
            <v>12.04</v>
          </cell>
          <cell r="Q99">
            <v>40</v>
          </cell>
          <cell r="R99">
            <v>30.84</v>
          </cell>
          <cell r="S99">
            <v>40</v>
          </cell>
          <cell r="T99">
            <v>32.94</v>
          </cell>
          <cell r="U99">
            <v>40</v>
          </cell>
        </row>
        <row r="100">
          <cell r="D100">
            <v>-3.12</v>
          </cell>
          <cell r="E100">
            <v>41</v>
          </cell>
          <cell r="F100">
            <v>-6.9</v>
          </cell>
          <cell r="G100">
            <v>41</v>
          </cell>
          <cell r="H100">
            <v>-8</v>
          </cell>
          <cell r="I100">
            <v>41</v>
          </cell>
          <cell r="J100">
            <v>4.98</v>
          </cell>
          <cell r="K100">
            <v>41</v>
          </cell>
          <cell r="L100">
            <v>1.53</v>
          </cell>
          <cell r="M100">
            <v>41</v>
          </cell>
          <cell r="N100">
            <v>10.68</v>
          </cell>
          <cell r="O100">
            <v>41</v>
          </cell>
          <cell r="P100">
            <v>12.11</v>
          </cell>
          <cell r="Q100">
            <v>41</v>
          </cell>
          <cell r="R100">
            <v>31.58</v>
          </cell>
          <cell r="S100">
            <v>41</v>
          </cell>
          <cell r="T100">
            <v>33.39</v>
          </cell>
          <cell r="U100">
            <v>41</v>
          </cell>
        </row>
        <row r="101">
          <cell r="D101">
            <v>-3.11</v>
          </cell>
          <cell r="E101">
            <v>42</v>
          </cell>
          <cell r="G101">
            <v>42</v>
          </cell>
          <cell r="I101">
            <v>42</v>
          </cell>
          <cell r="J101">
            <v>5</v>
          </cell>
          <cell r="K101">
            <v>42</v>
          </cell>
          <cell r="L101">
            <v>1.54</v>
          </cell>
          <cell r="M101">
            <v>42</v>
          </cell>
          <cell r="N101">
            <v>10.77</v>
          </cell>
          <cell r="O101">
            <v>42</v>
          </cell>
          <cell r="P101">
            <v>12.19</v>
          </cell>
          <cell r="Q101">
            <v>42</v>
          </cell>
          <cell r="R101">
            <v>32</v>
          </cell>
          <cell r="S101">
            <v>42</v>
          </cell>
          <cell r="T101">
            <v>34.2</v>
          </cell>
          <cell r="U101">
            <v>42</v>
          </cell>
        </row>
        <row r="102">
          <cell r="D102">
            <v>-3.09</v>
          </cell>
          <cell r="E102">
            <v>43</v>
          </cell>
          <cell r="G102">
            <v>43</v>
          </cell>
          <cell r="I102">
            <v>43</v>
          </cell>
          <cell r="J102">
            <v>5.07</v>
          </cell>
          <cell r="K102">
            <v>43</v>
          </cell>
          <cell r="L102">
            <v>1.55</v>
          </cell>
          <cell r="M102">
            <v>43</v>
          </cell>
          <cell r="N102">
            <v>10.86</v>
          </cell>
          <cell r="O102">
            <v>43</v>
          </cell>
          <cell r="P102">
            <v>12.78</v>
          </cell>
          <cell r="Q102">
            <v>43</v>
          </cell>
          <cell r="R102">
            <v>32.4</v>
          </cell>
          <cell r="S102">
            <v>43</v>
          </cell>
          <cell r="T102">
            <v>35.28</v>
          </cell>
          <cell r="U102">
            <v>43</v>
          </cell>
        </row>
        <row r="103">
          <cell r="D103">
            <v>-3.07</v>
          </cell>
          <cell r="E103">
            <v>44</v>
          </cell>
          <cell r="F103">
            <v>-6.8</v>
          </cell>
          <cell r="G103">
            <v>44</v>
          </cell>
          <cell r="I103">
            <v>44</v>
          </cell>
          <cell r="J103">
            <v>5.15</v>
          </cell>
          <cell r="K103">
            <v>44</v>
          </cell>
          <cell r="L103">
            <v>1.56</v>
          </cell>
          <cell r="M103">
            <v>44</v>
          </cell>
          <cell r="N103">
            <v>10.95</v>
          </cell>
          <cell r="O103">
            <v>44</v>
          </cell>
          <cell r="P103">
            <v>13.37</v>
          </cell>
          <cell r="Q103">
            <v>44</v>
          </cell>
          <cell r="R103">
            <v>33.23</v>
          </cell>
          <cell r="S103">
            <v>44</v>
          </cell>
          <cell r="T103">
            <v>36.27</v>
          </cell>
          <cell r="U103">
            <v>44</v>
          </cell>
        </row>
        <row r="104">
          <cell r="D104">
            <v>-3.05</v>
          </cell>
          <cell r="E104">
            <v>45</v>
          </cell>
          <cell r="G104">
            <v>45</v>
          </cell>
          <cell r="H104">
            <v>-7.9</v>
          </cell>
          <cell r="I104">
            <v>45</v>
          </cell>
          <cell r="J104">
            <v>5.22</v>
          </cell>
          <cell r="K104">
            <v>45</v>
          </cell>
          <cell r="L104">
            <v>1.58</v>
          </cell>
          <cell r="M104">
            <v>45</v>
          </cell>
          <cell r="N104">
            <v>11.04</v>
          </cell>
          <cell r="O104">
            <v>45</v>
          </cell>
          <cell r="P104">
            <v>13.96</v>
          </cell>
          <cell r="Q104">
            <v>45</v>
          </cell>
          <cell r="R104">
            <v>34.06</v>
          </cell>
          <cell r="S104">
            <v>45</v>
          </cell>
          <cell r="T104">
            <v>37.71</v>
          </cell>
          <cell r="U104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2" width="13.7109375" style="1" customWidth="1"/>
    <col min="3" max="3" width="10.28125" style="1" customWidth="1"/>
    <col min="4" max="4" width="8.28125" style="1" customWidth="1"/>
    <col min="5" max="5" width="5.7109375" style="103" hidden="1" customWidth="1"/>
    <col min="6" max="6" width="3.28125" style="86" hidden="1" customWidth="1"/>
    <col min="7" max="7" width="4.7109375" style="70" customWidth="1"/>
    <col min="8" max="8" width="5.28125" style="79" customWidth="1"/>
    <col min="9" max="9" width="4.7109375" style="72" hidden="1" customWidth="1"/>
    <col min="10" max="10" width="3.28125" style="79" hidden="1" customWidth="1"/>
    <col min="11" max="11" width="6.140625" style="64" customWidth="1"/>
    <col min="12" max="12" width="5.28125" style="75" customWidth="1"/>
    <col min="13" max="13" width="4.7109375" style="64" hidden="1" customWidth="1"/>
    <col min="14" max="14" width="3.28125" style="79" hidden="1" customWidth="1"/>
    <col min="15" max="15" width="5.28125" style="67" hidden="1" customWidth="1"/>
    <col min="16" max="16" width="3.28125" style="79" hidden="1" customWidth="1"/>
    <col min="17" max="17" width="5.28125" style="64" hidden="1" customWidth="1"/>
    <col min="18" max="18" width="3.28125" style="79" hidden="1" customWidth="1"/>
    <col min="19" max="19" width="5.28125" style="64" customWidth="1"/>
    <col min="20" max="20" width="3.28125" style="75" customWidth="1"/>
    <col min="21" max="21" width="5.28125" style="67" hidden="1" customWidth="1"/>
    <col min="22" max="22" width="3.28125" style="79" hidden="1" customWidth="1"/>
    <col min="23" max="23" width="3.28125" style="20" customWidth="1"/>
    <col min="24" max="25" width="3.28125" style="79" customWidth="1"/>
    <col min="26" max="27" width="3.28125" style="79" hidden="1" customWidth="1"/>
    <col min="28" max="28" width="4.140625" style="79" customWidth="1"/>
    <col min="29" max="29" width="3.7109375" style="79" customWidth="1"/>
    <col min="30" max="30" width="3.28125" style="84" customWidth="1"/>
    <col min="31" max="32" width="11.421875" style="1" customWidth="1"/>
    <col min="33" max="33" width="4.421875" style="1" customWidth="1"/>
    <col min="34" max="16384" width="11.421875" style="1" customWidth="1"/>
  </cols>
  <sheetData>
    <row r="1" spans="1:30" s="84" customFormat="1" ht="12">
      <c r="A1" s="80" t="s">
        <v>1022</v>
      </c>
      <c r="B1" s="80" t="s">
        <v>1023</v>
      </c>
      <c r="C1" s="80" t="s">
        <v>1024</v>
      </c>
      <c r="D1" s="80" t="s">
        <v>1025</v>
      </c>
      <c r="E1" s="335"/>
      <c r="F1" s="92"/>
      <c r="G1" s="336" t="s">
        <v>1026</v>
      </c>
      <c r="H1" s="80" t="s">
        <v>1027</v>
      </c>
      <c r="I1" s="337"/>
      <c r="J1" s="80"/>
      <c r="K1" s="96" t="s">
        <v>1028</v>
      </c>
      <c r="L1" s="81" t="s">
        <v>1029</v>
      </c>
      <c r="M1" s="96"/>
      <c r="N1" s="80"/>
      <c r="O1" s="338"/>
      <c r="P1" s="80"/>
      <c r="Q1" s="96"/>
      <c r="R1" s="80"/>
      <c r="S1" s="96" t="s">
        <v>1030</v>
      </c>
      <c r="T1" s="81" t="s">
        <v>1031</v>
      </c>
      <c r="U1" s="338"/>
      <c r="V1" s="80"/>
      <c r="W1" s="81"/>
      <c r="X1" s="80" t="s">
        <v>1032</v>
      </c>
      <c r="Y1" s="80" t="s">
        <v>1033</v>
      </c>
      <c r="Z1" s="80"/>
      <c r="AA1" s="80"/>
      <c r="AB1" s="80" t="s">
        <v>936</v>
      </c>
      <c r="AC1" s="80" t="s">
        <v>1034</v>
      </c>
      <c r="AD1" s="80" t="s">
        <v>1035</v>
      </c>
    </row>
    <row r="2" spans="2:30" s="19" customFormat="1" ht="18" customHeight="1" thickBot="1">
      <c r="B2" s="116"/>
      <c r="C2" s="116"/>
      <c r="D2" s="116"/>
      <c r="E2" s="117" t="s">
        <v>195</v>
      </c>
      <c r="F2" s="118"/>
      <c r="G2" s="121" t="s">
        <v>196</v>
      </c>
      <c r="H2" s="122"/>
      <c r="I2" s="68" t="s">
        <v>197</v>
      </c>
      <c r="J2" s="76"/>
      <c r="K2" s="123" t="s">
        <v>196</v>
      </c>
      <c r="L2" s="122"/>
      <c r="M2" s="119" t="s">
        <v>195</v>
      </c>
      <c r="N2" s="120"/>
      <c r="O2" s="65" t="s">
        <v>197</v>
      </c>
      <c r="P2" s="76"/>
      <c r="Q2" s="119" t="s">
        <v>195</v>
      </c>
      <c r="R2" s="120"/>
      <c r="S2" s="123" t="s">
        <v>196</v>
      </c>
      <c r="T2" s="122"/>
      <c r="U2" s="65" t="s">
        <v>197</v>
      </c>
      <c r="V2" s="76"/>
      <c r="W2" s="25"/>
      <c r="X2" s="76"/>
      <c r="Y2" s="76"/>
      <c r="Z2" s="76"/>
      <c r="AA2" s="76"/>
      <c r="AB2" s="76"/>
      <c r="AC2" s="83"/>
      <c r="AD2" s="88"/>
    </row>
    <row r="3" spans="1:166" s="4" customFormat="1" ht="12.75" thickBot="1">
      <c r="A3" s="2" t="s">
        <v>48</v>
      </c>
      <c r="B3" s="99" t="s">
        <v>3</v>
      </c>
      <c r="C3" s="23" t="s">
        <v>4</v>
      </c>
      <c r="D3" s="24" t="s">
        <v>5</v>
      </c>
      <c r="E3" s="101" t="s">
        <v>0</v>
      </c>
      <c r="F3" s="85" t="s">
        <v>1</v>
      </c>
      <c r="G3" s="69" t="s">
        <v>2</v>
      </c>
      <c r="H3" s="82" t="s">
        <v>1</v>
      </c>
      <c r="I3" s="71" t="s">
        <v>11</v>
      </c>
      <c r="J3" s="87" t="s">
        <v>1</v>
      </c>
      <c r="K3" s="63" t="s">
        <v>31</v>
      </c>
      <c r="L3" s="82" t="s">
        <v>1</v>
      </c>
      <c r="M3" s="73" t="s">
        <v>29</v>
      </c>
      <c r="N3" s="6" t="s">
        <v>1</v>
      </c>
      <c r="O3" s="66" t="s">
        <v>7</v>
      </c>
      <c r="P3" s="87" t="s">
        <v>1</v>
      </c>
      <c r="Q3" s="73" t="s">
        <v>8</v>
      </c>
      <c r="R3" s="6" t="s">
        <v>1</v>
      </c>
      <c r="S3" s="63" t="s">
        <v>12</v>
      </c>
      <c r="T3" s="82" t="s">
        <v>1</v>
      </c>
      <c r="U3" s="66" t="s">
        <v>6</v>
      </c>
      <c r="V3" s="87" t="s">
        <v>1</v>
      </c>
      <c r="W3" s="10" t="s">
        <v>13</v>
      </c>
      <c r="X3" s="82" t="s">
        <v>15</v>
      </c>
      <c r="Y3" s="82" t="s">
        <v>17</v>
      </c>
      <c r="Z3" s="87" t="s">
        <v>16</v>
      </c>
      <c r="AA3" s="87" t="s">
        <v>14</v>
      </c>
      <c r="AB3" s="87" t="s">
        <v>9</v>
      </c>
      <c r="AC3" s="87" t="s">
        <v>10</v>
      </c>
      <c r="AD3" s="7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30" ht="12">
      <c r="A4" s="7"/>
      <c r="B4" s="9"/>
      <c r="C4" s="5"/>
      <c r="D4" s="12"/>
      <c r="E4" s="102">
        <v>4.492</v>
      </c>
      <c r="F4" s="100" t="e">
        <f>VLOOKUP(E4*(-1),dis,2)</f>
        <v>#NAME?</v>
      </c>
      <c r="G4" s="16">
        <v>9.2</v>
      </c>
      <c r="H4" s="74">
        <f>VLOOKUP(G4*(-1),VIT,2)</f>
        <v>7</v>
      </c>
      <c r="I4" s="22" t="s">
        <v>30</v>
      </c>
      <c r="J4" s="62" t="e">
        <f>VLOOKUP(I4*(-1),HAIES50,2)</f>
        <v>#VALUE!</v>
      </c>
      <c r="K4" s="17">
        <v>2.8</v>
      </c>
      <c r="L4" s="74" t="e">
        <f>VLOOKUP(K4,lg,2)</f>
        <v>#NAME?</v>
      </c>
      <c r="M4" s="15">
        <v>0.94</v>
      </c>
      <c r="N4" s="100">
        <f>VLOOKUP(M4,HAUT,2)</f>
        <v>5</v>
      </c>
      <c r="O4" s="18" t="s">
        <v>30</v>
      </c>
      <c r="P4" s="62" t="e">
        <f>VLOOKUP(O4,ts,2)</f>
        <v>#NAME?</v>
      </c>
      <c r="Q4" s="15">
        <v>5.5</v>
      </c>
      <c r="R4" s="100">
        <f>VLOOKUP(Q4,PDS,2)</f>
        <v>12</v>
      </c>
      <c r="S4" s="17">
        <v>12.15</v>
      </c>
      <c r="T4" s="74">
        <f>VLOOKUP(S4,VORT,2)</f>
        <v>19</v>
      </c>
      <c r="U4" s="21" t="s">
        <v>30</v>
      </c>
      <c r="V4" s="62" t="e">
        <f>VLOOKUP(U4,CERC,2)</f>
        <v>#N/A</v>
      </c>
      <c r="W4" s="11" t="e">
        <f>SUM(F4,R4,N4)</f>
        <v>#NAME?</v>
      </c>
      <c r="X4" s="77" t="e">
        <f>H4+L4+T4</f>
        <v>#NAME?</v>
      </c>
      <c r="Y4" s="77"/>
      <c r="Z4" s="80" t="e">
        <f>J4+P4+V4</f>
        <v>#VALUE!</v>
      </c>
      <c r="AA4" s="80"/>
      <c r="AB4" s="91" t="e">
        <f>W4+X4</f>
        <v>#NAME?</v>
      </c>
      <c r="AC4" s="91"/>
      <c r="AD4" s="89" t="s">
        <v>18</v>
      </c>
    </row>
    <row r="5" spans="1:30" ht="12">
      <c r="A5" s="135"/>
      <c r="B5" s="134"/>
      <c r="C5" s="135"/>
      <c r="D5" s="136"/>
      <c r="E5" s="137"/>
      <c r="F5" s="138"/>
      <c r="G5" s="139"/>
      <c r="H5" s="140"/>
      <c r="I5" s="141"/>
      <c r="J5" s="142"/>
      <c r="K5" s="143"/>
      <c r="L5" s="140"/>
      <c r="M5" s="144"/>
      <c r="N5" s="138"/>
      <c r="O5" s="145"/>
      <c r="P5" s="142"/>
      <c r="Q5" s="144"/>
      <c r="R5" s="138"/>
      <c r="S5" s="143"/>
      <c r="T5" s="140"/>
      <c r="U5" s="146"/>
      <c r="V5" s="142"/>
      <c r="W5" s="147"/>
      <c r="X5" s="148"/>
      <c r="Y5" s="148"/>
      <c r="Z5" s="149"/>
      <c r="AA5" s="149"/>
      <c r="AB5" s="150"/>
      <c r="AC5" s="150"/>
      <c r="AD5" s="151"/>
    </row>
    <row r="6" spans="1:30" ht="12">
      <c r="A6" s="135"/>
      <c r="B6" s="134"/>
      <c r="C6" s="135"/>
      <c r="D6" s="136"/>
      <c r="E6" s="137"/>
      <c r="F6" s="138"/>
      <c r="G6" s="139"/>
      <c r="H6" s="140"/>
      <c r="I6" s="141"/>
      <c r="J6" s="142"/>
      <c r="K6" s="143"/>
      <c r="L6" s="140"/>
      <c r="M6" s="144"/>
      <c r="N6" s="138"/>
      <c r="O6" s="145"/>
      <c r="P6" s="142"/>
      <c r="Q6" s="144"/>
      <c r="R6" s="138"/>
      <c r="S6" s="143"/>
      <c r="T6" s="140"/>
      <c r="U6" s="146"/>
      <c r="V6" s="142"/>
      <c r="W6" s="147"/>
      <c r="X6" s="148"/>
      <c r="Y6" s="148"/>
      <c r="Z6" s="149"/>
      <c r="AA6" s="149"/>
      <c r="AB6" s="150"/>
      <c r="AC6" s="150"/>
      <c r="AD6" s="151"/>
    </row>
    <row r="7" spans="1:30" ht="12">
      <c r="A7" s="344"/>
      <c r="B7" s="345" t="s">
        <v>1036</v>
      </c>
      <c r="C7" s="133"/>
      <c r="D7" s="136"/>
      <c r="E7" s="137"/>
      <c r="F7" s="138"/>
      <c r="G7" s="139" t="s">
        <v>30</v>
      </c>
      <c r="H7" s="140" t="e">
        <f>VLOOKUP(G7*(-1),VIT,2)</f>
        <v>#VALUE!</v>
      </c>
      <c r="I7" s="141" t="s">
        <v>30</v>
      </c>
      <c r="J7" s="142" t="e">
        <f>VLOOKUP(I7*(-1),HAIES50,2)</f>
        <v>#VALUE!</v>
      </c>
      <c r="K7" s="143" t="s">
        <v>30</v>
      </c>
      <c r="L7" s="140" t="e">
        <f>VLOOKUP(K7,lg,2)</f>
        <v>#NAME?</v>
      </c>
      <c r="M7" s="144" t="s">
        <v>30</v>
      </c>
      <c r="N7" s="138">
        <v>0</v>
      </c>
      <c r="O7" s="145" t="s">
        <v>30</v>
      </c>
      <c r="P7" s="142" t="e">
        <f>VLOOKUP(O7,ts,2)</f>
        <v>#NAME?</v>
      </c>
      <c r="Q7" s="144" t="s">
        <v>30</v>
      </c>
      <c r="R7" s="138">
        <v>0</v>
      </c>
      <c r="S7" s="143" t="s">
        <v>30</v>
      </c>
      <c r="T7" s="140" t="e">
        <f>VLOOKUP(S7,VORT,2)</f>
        <v>#N/A</v>
      </c>
      <c r="U7" s="146" t="s">
        <v>30</v>
      </c>
      <c r="V7" s="142" t="e">
        <f>VLOOKUP(U7,CERC,2)</f>
        <v>#N/A</v>
      </c>
      <c r="W7" s="147">
        <v>0</v>
      </c>
      <c r="X7" s="148" t="e">
        <f>H7+L7+T7</f>
        <v>#VALUE!</v>
      </c>
      <c r="Y7" s="148"/>
      <c r="Z7" s="149" t="e">
        <f>J7+P7+V7</f>
        <v>#VALUE!</v>
      </c>
      <c r="AA7" s="149"/>
      <c r="AB7" s="150" t="e">
        <f>W7+X7</f>
        <v>#VALUE!</v>
      </c>
      <c r="AC7" s="150"/>
      <c r="AD7" s="151" t="s">
        <v>18</v>
      </c>
    </row>
    <row r="8" spans="1:30" ht="12">
      <c r="A8" s="152"/>
      <c r="B8" s="153"/>
      <c r="C8" s="135"/>
      <c r="D8" s="136"/>
      <c r="E8" s="137"/>
      <c r="F8" s="138"/>
      <c r="G8" s="139"/>
      <c r="H8" s="140"/>
      <c r="I8" s="141"/>
      <c r="J8" s="142"/>
      <c r="K8" s="143"/>
      <c r="L8" s="140"/>
      <c r="M8" s="144"/>
      <c r="N8" s="138"/>
      <c r="O8" s="145"/>
      <c r="P8" s="142"/>
      <c r="Q8" s="144"/>
      <c r="R8" s="138"/>
      <c r="S8" s="143"/>
      <c r="T8" s="140"/>
      <c r="U8" s="146"/>
      <c r="V8" s="142"/>
      <c r="W8" s="147"/>
      <c r="X8" s="148"/>
      <c r="Y8" s="148"/>
      <c r="Z8" s="149"/>
      <c r="AA8" s="149"/>
      <c r="AB8" s="150"/>
      <c r="AC8" s="150"/>
      <c r="AD8" s="151"/>
    </row>
    <row r="9" spans="1:30" ht="12">
      <c r="A9" s="152"/>
      <c r="B9" s="153" t="s">
        <v>1018</v>
      </c>
      <c r="C9" s="135"/>
      <c r="D9" s="136"/>
      <c r="E9" s="137"/>
      <c r="F9" s="138"/>
      <c r="G9" s="139" t="s">
        <v>30</v>
      </c>
      <c r="H9" s="140">
        <v>0</v>
      </c>
      <c r="I9" s="141" t="s">
        <v>30</v>
      </c>
      <c r="J9" s="142" t="e">
        <f>VLOOKUP(I9*(-1),HAIES50,2)</f>
        <v>#VALUE!</v>
      </c>
      <c r="K9" s="143" t="s">
        <v>30</v>
      </c>
      <c r="L9" s="140">
        <v>0</v>
      </c>
      <c r="M9" s="144" t="s">
        <v>30</v>
      </c>
      <c r="N9" s="138">
        <v>0</v>
      </c>
      <c r="O9" s="145" t="s">
        <v>30</v>
      </c>
      <c r="P9" s="142" t="e">
        <f>VLOOKUP(O9,ts,2)</f>
        <v>#NAME?</v>
      </c>
      <c r="Q9" s="144" t="s">
        <v>30</v>
      </c>
      <c r="R9" s="138">
        <v>0</v>
      </c>
      <c r="S9" s="143" t="s">
        <v>30</v>
      </c>
      <c r="T9" s="140">
        <v>0</v>
      </c>
      <c r="U9" s="146" t="s">
        <v>30</v>
      </c>
      <c r="V9" s="142" t="e">
        <f>VLOOKUP(U9,CERC,2)</f>
        <v>#N/A</v>
      </c>
      <c r="W9" s="147">
        <v>0</v>
      </c>
      <c r="X9" s="148">
        <f>H9+L9+T9</f>
        <v>0</v>
      </c>
      <c r="Y9" s="148"/>
      <c r="Z9" s="149" t="e">
        <f>J9+P9+V9</f>
        <v>#VALUE!</v>
      </c>
      <c r="AA9" s="149"/>
      <c r="AB9" s="150">
        <f>W9+X9</f>
        <v>0</v>
      </c>
      <c r="AC9" s="150"/>
      <c r="AD9" s="151" t="s">
        <v>18</v>
      </c>
    </row>
    <row r="10" spans="1:30" ht="12">
      <c r="A10" s="152"/>
      <c r="B10" s="153"/>
      <c r="C10" s="135"/>
      <c r="D10" s="136"/>
      <c r="E10" s="137"/>
      <c r="F10" s="138"/>
      <c r="G10" s="139"/>
      <c r="H10" s="140"/>
      <c r="I10" s="141"/>
      <c r="J10" s="142"/>
      <c r="K10" s="143"/>
      <c r="L10" s="140"/>
      <c r="M10" s="144"/>
      <c r="N10" s="138"/>
      <c r="O10" s="145"/>
      <c r="P10" s="142"/>
      <c r="Q10" s="144"/>
      <c r="R10" s="138"/>
      <c r="S10" s="143"/>
      <c r="T10" s="140"/>
      <c r="U10" s="146"/>
      <c r="V10" s="142"/>
      <c r="W10" s="147"/>
      <c r="X10" s="148"/>
      <c r="Y10" s="148"/>
      <c r="Z10" s="149"/>
      <c r="AA10" s="149"/>
      <c r="AB10" s="150"/>
      <c r="AC10" s="150"/>
      <c r="AD10" s="151" t="s">
        <v>18</v>
      </c>
    </row>
    <row r="11" spans="1:30" ht="12">
      <c r="A11" s="152" t="s">
        <v>1017</v>
      </c>
      <c r="B11" s="153" t="s">
        <v>1001</v>
      </c>
      <c r="C11" s="135"/>
      <c r="D11" s="136"/>
      <c r="E11" s="137"/>
      <c r="F11" s="138"/>
      <c r="G11" s="154" t="s">
        <v>936</v>
      </c>
      <c r="H11" s="155">
        <v>1</v>
      </c>
      <c r="I11" s="141" t="s">
        <v>30</v>
      </c>
      <c r="J11" s="142" t="e">
        <f>VLOOKUP(I11*(-1),HAIES50,2)</f>
        <v>#VALUE!</v>
      </c>
      <c r="K11" s="143" t="s">
        <v>30</v>
      </c>
      <c r="L11" s="140" t="e">
        <f>VLOOKUP(K11,lg,2)</f>
        <v>#NAME?</v>
      </c>
      <c r="M11" s="144" t="s">
        <v>30</v>
      </c>
      <c r="N11" s="138">
        <v>0</v>
      </c>
      <c r="O11" s="145" t="s">
        <v>30</v>
      </c>
      <c r="P11" s="142" t="e">
        <f>VLOOKUP(O11,ts,2)</f>
        <v>#NAME?</v>
      </c>
      <c r="Q11" s="144" t="s">
        <v>30</v>
      </c>
      <c r="R11" s="138">
        <v>0</v>
      </c>
      <c r="S11" s="143" t="s">
        <v>30</v>
      </c>
      <c r="T11" s="140" t="e">
        <f>VLOOKUP(S11,VORT,2)</f>
        <v>#N/A</v>
      </c>
      <c r="U11" s="146" t="s">
        <v>30</v>
      </c>
      <c r="V11" s="142" t="e">
        <f>VLOOKUP(U11,CERC,2)</f>
        <v>#N/A</v>
      </c>
      <c r="W11" s="147">
        <v>0</v>
      </c>
      <c r="X11" s="148" t="e">
        <f>H11+L11+T11</f>
        <v>#NAME?</v>
      </c>
      <c r="Y11" s="148"/>
      <c r="Z11" s="149" t="e">
        <f>J11+P11+V11</f>
        <v>#VALUE!</v>
      </c>
      <c r="AA11" s="149"/>
      <c r="AB11" s="150" t="e">
        <f>W11+X11</f>
        <v>#NAME?</v>
      </c>
      <c r="AC11" s="150"/>
      <c r="AD11" s="151" t="s">
        <v>18</v>
      </c>
    </row>
    <row r="12" spans="1:30" ht="12">
      <c r="A12" s="152"/>
      <c r="B12" s="153"/>
      <c r="C12" s="135"/>
      <c r="D12" s="136"/>
      <c r="E12" s="137"/>
      <c r="F12" s="138"/>
      <c r="G12" s="154"/>
      <c r="H12" s="155"/>
      <c r="I12" s="141"/>
      <c r="J12" s="142"/>
      <c r="K12" s="143"/>
      <c r="L12" s="140"/>
      <c r="M12" s="144"/>
      <c r="N12" s="138"/>
      <c r="O12" s="145"/>
      <c r="P12" s="142"/>
      <c r="Q12" s="144"/>
      <c r="R12" s="138"/>
      <c r="S12" s="143"/>
      <c r="T12" s="140"/>
      <c r="U12" s="146"/>
      <c r="V12" s="142"/>
      <c r="W12" s="147"/>
      <c r="X12" s="148"/>
      <c r="Y12" s="148"/>
      <c r="Z12" s="149"/>
      <c r="AA12" s="149"/>
      <c r="AB12" s="150"/>
      <c r="AC12" s="150"/>
      <c r="AD12" s="151"/>
    </row>
    <row r="13" spans="1:30" ht="12">
      <c r="A13" s="152"/>
      <c r="B13" s="153" t="s">
        <v>1037</v>
      </c>
      <c r="C13" s="135"/>
      <c r="D13" s="136"/>
      <c r="E13" s="137"/>
      <c r="F13" s="138"/>
      <c r="G13" s="154" t="s">
        <v>937</v>
      </c>
      <c r="H13" s="155">
        <v>0</v>
      </c>
      <c r="I13" s="141" t="s">
        <v>30</v>
      </c>
      <c r="J13" s="142" t="e">
        <f>VLOOKUP(I13*(-1),HAIES50,2)</f>
        <v>#VALUE!</v>
      </c>
      <c r="K13" s="143" t="s">
        <v>30</v>
      </c>
      <c r="L13" s="140" t="e">
        <f>VLOOKUP(K13,lg,2)</f>
        <v>#NAME?</v>
      </c>
      <c r="M13" s="144" t="s">
        <v>30</v>
      </c>
      <c r="N13" s="138">
        <v>0</v>
      </c>
      <c r="O13" s="145" t="s">
        <v>30</v>
      </c>
      <c r="P13" s="142" t="e">
        <f>VLOOKUP(O13,ts,2)</f>
        <v>#NAME?</v>
      </c>
      <c r="Q13" s="144" t="s">
        <v>30</v>
      </c>
      <c r="R13" s="138">
        <v>0</v>
      </c>
      <c r="S13" s="143" t="s">
        <v>30</v>
      </c>
      <c r="T13" s="140" t="e">
        <f>VLOOKUP(S13,VORT,2)</f>
        <v>#N/A</v>
      </c>
      <c r="U13" s="146" t="s">
        <v>30</v>
      </c>
      <c r="V13" s="142" t="e">
        <f>VLOOKUP(U13,CERC,2)</f>
        <v>#N/A</v>
      </c>
      <c r="W13" s="147">
        <v>0</v>
      </c>
      <c r="X13" s="148" t="e">
        <f>H13+L13+T13</f>
        <v>#NAME?</v>
      </c>
      <c r="Y13" s="148"/>
      <c r="Z13" s="149" t="e">
        <f>J13+P13+V13</f>
        <v>#VALUE!</v>
      </c>
      <c r="AA13" s="149"/>
      <c r="AB13" s="150" t="e">
        <f>W13+X13</f>
        <v>#NAME?</v>
      </c>
      <c r="AC13" s="150"/>
      <c r="AD13" s="151" t="s">
        <v>18</v>
      </c>
    </row>
    <row r="14" spans="1:30" ht="12">
      <c r="A14" s="152"/>
      <c r="B14" s="153"/>
      <c r="C14" s="135"/>
      <c r="D14" s="136"/>
      <c r="E14" s="137"/>
      <c r="F14" s="138"/>
      <c r="G14" s="154"/>
      <c r="H14" s="155"/>
      <c r="I14" s="141"/>
      <c r="J14" s="142"/>
      <c r="K14" s="143"/>
      <c r="L14" s="140"/>
      <c r="M14" s="144"/>
      <c r="N14" s="138"/>
      <c r="O14" s="145"/>
      <c r="P14" s="142"/>
      <c r="Q14" s="144"/>
      <c r="R14" s="138"/>
      <c r="S14" s="143"/>
      <c r="T14" s="140"/>
      <c r="U14" s="146"/>
      <c r="V14" s="142"/>
      <c r="W14" s="147"/>
      <c r="X14" s="148"/>
      <c r="Y14" s="148"/>
      <c r="Z14" s="149"/>
      <c r="AA14" s="149"/>
      <c r="AB14" s="150"/>
      <c r="AC14" s="150"/>
      <c r="AD14" s="151"/>
    </row>
    <row r="15" spans="1:30" ht="12">
      <c r="A15" s="152"/>
      <c r="B15" s="153" t="s">
        <v>1038</v>
      </c>
      <c r="C15" s="135"/>
      <c r="D15" s="136"/>
      <c r="E15" s="137"/>
      <c r="F15" s="138"/>
      <c r="G15" s="139" t="s">
        <v>30</v>
      </c>
      <c r="H15" s="140" t="e">
        <f>VLOOKUP(G15*(-1),VIT,2)</f>
        <v>#VALUE!</v>
      </c>
      <c r="I15" s="141" t="s">
        <v>30</v>
      </c>
      <c r="J15" s="142" t="e">
        <f>VLOOKUP(I15*(-1),HAIES50,2)</f>
        <v>#VALUE!</v>
      </c>
      <c r="K15" s="156">
        <v>0</v>
      </c>
      <c r="L15" s="155">
        <v>1</v>
      </c>
      <c r="M15" s="144" t="s">
        <v>30</v>
      </c>
      <c r="N15" s="138">
        <v>0</v>
      </c>
      <c r="O15" s="145" t="s">
        <v>30</v>
      </c>
      <c r="P15" s="142" t="e">
        <f>VLOOKUP(O15,ts,2)</f>
        <v>#NAME?</v>
      </c>
      <c r="Q15" s="144" t="s">
        <v>30</v>
      </c>
      <c r="R15" s="138">
        <v>0</v>
      </c>
      <c r="S15" s="143" t="s">
        <v>30</v>
      </c>
      <c r="T15" s="140" t="e">
        <f>VLOOKUP(S15,VORT,2)</f>
        <v>#N/A</v>
      </c>
      <c r="U15" s="146" t="s">
        <v>30</v>
      </c>
      <c r="V15" s="142" t="e">
        <f>VLOOKUP(U15,CERC,2)</f>
        <v>#N/A</v>
      </c>
      <c r="W15" s="147">
        <v>0</v>
      </c>
      <c r="X15" s="148" t="e">
        <f>H15+L15+T15</f>
        <v>#VALUE!</v>
      </c>
      <c r="Y15" s="148"/>
      <c r="Z15" s="149" t="e">
        <f>J15+P15+V15</f>
        <v>#VALUE!</v>
      </c>
      <c r="AA15" s="149"/>
      <c r="AB15" s="150" t="e">
        <f>W15+X15</f>
        <v>#VALUE!</v>
      </c>
      <c r="AC15" s="150"/>
      <c r="AD15" s="151" t="s">
        <v>18</v>
      </c>
    </row>
    <row r="16" spans="1:33" s="168" customFormat="1" ht="19.5" customHeight="1">
      <c r="A16" s="157"/>
      <c r="B16" s="158"/>
      <c r="C16" s="159"/>
      <c r="D16" s="159"/>
      <c r="E16" s="160"/>
      <c r="F16" s="161"/>
      <c r="G16" s="162"/>
      <c r="H16" s="163"/>
      <c r="I16" s="162"/>
      <c r="J16" s="163"/>
      <c r="K16" s="164"/>
      <c r="L16" s="165"/>
      <c r="M16" s="164"/>
      <c r="N16" s="163"/>
      <c r="O16" s="166"/>
      <c r="P16" s="163"/>
      <c r="Q16" s="164"/>
      <c r="R16" s="163"/>
      <c r="S16" s="164"/>
      <c r="T16" s="165"/>
      <c r="U16" s="166"/>
      <c r="V16" s="163"/>
      <c r="W16" s="167"/>
      <c r="X16" s="163"/>
      <c r="Y16" s="163"/>
      <c r="Z16" s="163"/>
      <c r="AA16" s="163"/>
      <c r="AB16" s="163"/>
      <c r="AC16" s="163"/>
      <c r="AD16" s="163"/>
      <c r="AE16" s="159"/>
      <c r="AF16" s="159"/>
      <c r="AG16" s="158"/>
    </row>
    <row r="17" spans="1:33" s="168" customFormat="1" ht="12.75">
      <c r="A17" s="157" t="s">
        <v>1041</v>
      </c>
      <c r="B17" s="158" t="s">
        <v>1042</v>
      </c>
      <c r="C17" s="339" t="s">
        <v>944</v>
      </c>
      <c r="D17" s="339"/>
      <c r="E17" s="160"/>
      <c r="F17" s="161"/>
      <c r="G17" s="340" t="s">
        <v>945</v>
      </c>
      <c r="H17" s="341" t="s">
        <v>946</v>
      </c>
      <c r="I17" s="340"/>
      <c r="J17" s="341"/>
      <c r="K17" s="342"/>
      <c r="L17" s="167"/>
      <c r="M17" s="342"/>
      <c r="N17" s="341"/>
      <c r="O17" s="343"/>
      <c r="P17" s="341"/>
      <c r="Q17" s="342"/>
      <c r="R17" s="341"/>
      <c r="S17" s="342"/>
      <c r="T17" s="167"/>
      <c r="U17" s="343"/>
      <c r="V17" s="341"/>
      <c r="W17" s="167"/>
      <c r="X17" s="341"/>
      <c r="Y17" s="341" t="s">
        <v>951</v>
      </c>
      <c r="Z17" s="341"/>
      <c r="AA17" s="341"/>
      <c r="AB17" s="341"/>
      <c r="AC17" s="341"/>
      <c r="AD17" s="163"/>
      <c r="AE17" s="159"/>
      <c r="AF17" s="159"/>
      <c r="AG17" s="158"/>
    </row>
    <row r="18" spans="1:33" s="168" customFormat="1" ht="12.75">
      <c r="A18" s="169"/>
      <c r="B18" s="170"/>
      <c r="C18" s="171" t="s">
        <v>947</v>
      </c>
      <c r="D18" s="171"/>
      <c r="E18" s="172"/>
      <c r="F18" s="173"/>
      <c r="G18" s="174" t="s">
        <v>948</v>
      </c>
      <c r="H18" s="175"/>
      <c r="I18" s="174"/>
      <c r="J18" s="175"/>
      <c r="K18" s="176"/>
      <c r="L18" s="177"/>
      <c r="M18" s="176"/>
      <c r="N18" s="175"/>
      <c r="O18" s="178"/>
      <c r="P18" s="175"/>
      <c r="Q18" s="176"/>
      <c r="R18" s="175"/>
      <c r="S18" s="176"/>
      <c r="T18" s="177"/>
      <c r="U18" s="178"/>
      <c r="V18" s="175"/>
      <c r="W18" s="177"/>
      <c r="X18" s="175"/>
      <c r="Y18" s="175" t="s">
        <v>952</v>
      </c>
      <c r="Z18" s="175"/>
      <c r="AA18" s="175"/>
      <c r="AB18" s="175"/>
      <c r="AC18" s="175"/>
      <c r="AD18" s="179"/>
      <c r="AE18" s="180"/>
      <c r="AF18" s="180"/>
      <c r="AG18" s="170"/>
    </row>
    <row r="19" spans="1:33" s="168" customFormat="1" ht="12.75">
      <c r="A19" s="169"/>
      <c r="B19" s="170"/>
      <c r="C19" s="171" t="s">
        <v>944</v>
      </c>
      <c r="D19" s="171"/>
      <c r="E19" s="172"/>
      <c r="F19" s="173"/>
      <c r="G19" s="174" t="s">
        <v>950</v>
      </c>
      <c r="H19" s="175"/>
      <c r="I19" s="174"/>
      <c r="J19" s="175"/>
      <c r="K19" s="176"/>
      <c r="L19" s="177"/>
      <c r="M19" s="176"/>
      <c r="N19" s="175"/>
      <c r="O19" s="178"/>
      <c r="P19" s="175"/>
      <c r="Q19" s="176"/>
      <c r="R19" s="175"/>
      <c r="S19" s="176"/>
      <c r="T19" s="177"/>
      <c r="U19" s="178"/>
      <c r="V19" s="175"/>
      <c r="W19" s="177"/>
      <c r="X19" s="175"/>
      <c r="Y19" s="175" t="s">
        <v>953</v>
      </c>
      <c r="Z19" s="175"/>
      <c r="AA19" s="175"/>
      <c r="AB19" s="175"/>
      <c r="AC19" s="175"/>
      <c r="AD19" s="179"/>
      <c r="AE19" s="180"/>
      <c r="AF19" s="180"/>
      <c r="AG19" s="170"/>
    </row>
    <row r="20" spans="1:33" s="168" customFormat="1" ht="12.75">
      <c r="A20" s="169"/>
      <c r="B20" s="170"/>
      <c r="C20" s="171" t="s">
        <v>947</v>
      </c>
      <c r="D20" s="171"/>
      <c r="E20" s="172"/>
      <c r="F20" s="173"/>
      <c r="G20" s="174" t="s">
        <v>949</v>
      </c>
      <c r="H20" s="175"/>
      <c r="I20" s="174"/>
      <c r="J20" s="175"/>
      <c r="K20" s="176"/>
      <c r="L20" s="177"/>
      <c r="M20" s="176"/>
      <c r="N20" s="175"/>
      <c r="O20" s="178"/>
      <c r="P20" s="175"/>
      <c r="Q20" s="176"/>
      <c r="R20" s="175"/>
      <c r="S20" s="176"/>
      <c r="T20" s="177"/>
      <c r="U20" s="178"/>
      <c r="V20" s="175"/>
      <c r="W20" s="177"/>
      <c r="X20" s="175"/>
      <c r="Y20" s="175" t="s">
        <v>954</v>
      </c>
      <c r="Z20" s="175"/>
      <c r="AA20" s="175"/>
      <c r="AB20" s="175"/>
      <c r="AC20" s="175"/>
      <c r="AD20" s="179"/>
      <c r="AE20" s="180"/>
      <c r="AF20" s="180"/>
      <c r="AG20" s="170"/>
    </row>
    <row r="21" spans="1:33" s="168" customFormat="1" ht="12.75">
      <c r="A21" s="169"/>
      <c r="B21" s="170"/>
      <c r="C21" s="171"/>
      <c r="D21" s="171"/>
      <c r="E21" s="172"/>
      <c r="F21" s="173"/>
      <c r="G21" s="174"/>
      <c r="H21" s="175"/>
      <c r="I21" s="174"/>
      <c r="J21" s="175"/>
      <c r="K21" s="176"/>
      <c r="L21" s="177"/>
      <c r="M21" s="176"/>
      <c r="N21" s="175"/>
      <c r="O21" s="178"/>
      <c r="P21" s="175"/>
      <c r="Q21" s="176"/>
      <c r="R21" s="175"/>
      <c r="S21" s="176"/>
      <c r="T21" s="177"/>
      <c r="U21" s="178"/>
      <c r="V21" s="175"/>
      <c r="W21" s="177"/>
      <c r="X21" s="175"/>
      <c r="Y21" s="175"/>
      <c r="Z21" s="175"/>
      <c r="AA21" s="175"/>
      <c r="AB21" s="175"/>
      <c r="AC21" s="175"/>
      <c r="AD21" s="179"/>
      <c r="AE21" s="180"/>
      <c r="AF21" s="180"/>
      <c r="AG21" s="170"/>
    </row>
    <row r="22" spans="1:33" s="168" customFormat="1" ht="12.75">
      <c r="A22" s="169"/>
      <c r="B22" s="170"/>
      <c r="C22" s="171"/>
      <c r="D22" s="171"/>
      <c r="E22" s="172"/>
      <c r="F22" s="173"/>
      <c r="G22" s="174"/>
      <c r="H22" s="175"/>
      <c r="I22" s="174"/>
      <c r="J22" s="175"/>
      <c r="K22" s="176"/>
      <c r="L22" s="177"/>
      <c r="M22" s="176"/>
      <c r="N22" s="175"/>
      <c r="O22" s="178"/>
      <c r="P22" s="175"/>
      <c r="Q22" s="176"/>
      <c r="R22" s="175"/>
      <c r="S22" s="176"/>
      <c r="T22" s="177"/>
      <c r="U22" s="178"/>
      <c r="V22" s="175"/>
      <c r="W22" s="177"/>
      <c r="X22" s="175"/>
      <c r="Y22" s="175"/>
      <c r="Z22" s="175"/>
      <c r="AA22" s="175"/>
      <c r="AB22" s="175"/>
      <c r="AC22" s="175"/>
      <c r="AD22" s="179"/>
      <c r="AE22" s="180"/>
      <c r="AF22" s="180"/>
      <c r="AG22" s="170"/>
    </row>
    <row r="23" spans="1:33" s="193" customFormat="1" ht="12.75">
      <c r="A23" s="169" t="s">
        <v>1041</v>
      </c>
      <c r="B23" s="170" t="s">
        <v>1043</v>
      </c>
      <c r="C23" s="171"/>
      <c r="D23" s="171"/>
      <c r="E23" s="172"/>
      <c r="F23" s="173"/>
      <c r="G23" s="181" t="s">
        <v>955</v>
      </c>
      <c r="H23" s="182"/>
      <c r="I23" s="181"/>
      <c r="J23" s="182"/>
      <c r="K23" s="183"/>
      <c r="L23" s="184"/>
      <c r="M23" s="183"/>
      <c r="N23" s="182"/>
      <c r="O23" s="185"/>
      <c r="P23" s="182"/>
      <c r="Q23" s="183"/>
      <c r="R23" s="182"/>
      <c r="S23" s="183"/>
      <c r="T23" s="186"/>
      <c r="U23" s="187"/>
      <c r="V23" s="188"/>
      <c r="W23" s="186"/>
      <c r="X23" s="188"/>
      <c r="Y23" s="188" t="s">
        <v>1008</v>
      </c>
      <c r="Z23" s="188"/>
      <c r="AA23" s="188"/>
      <c r="AB23" s="188"/>
      <c r="AC23" s="188"/>
      <c r="AD23" s="189"/>
      <c r="AE23" s="190"/>
      <c r="AF23" s="191"/>
      <c r="AG23" s="192"/>
    </row>
    <row r="24" spans="1:33" s="193" customFormat="1" ht="12.75">
      <c r="A24" s="194"/>
      <c r="B24" s="192"/>
      <c r="C24" s="195"/>
      <c r="D24" s="195"/>
      <c r="E24" s="196"/>
      <c r="F24" s="197"/>
      <c r="G24" s="198" t="s">
        <v>956</v>
      </c>
      <c r="H24" s="188"/>
      <c r="I24" s="198"/>
      <c r="J24" s="188"/>
      <c r="K24" s="199"/>
      <c r="L24" s="186"/>
      <c r="M24" s="199"/>
      <c r="N24" s="188"/>
      <c r="O24" s="187"/>
      <c r="P24" s="188"/>
      <c r="Q24" s="199"/>
      <c r="R24" s="188"/>
      <c r="S24" s="199"/>
      <c r="T24" s="186"/>
      <c r="U24" s="187"/>
      <c r="V24" s="188"/>
      <c r="W24" s="186"/>
      <c r="X24" s="188"/>
      <c r="Y24" s="188" t="s">
        <v>957</v>
      </c>
      <c r="Z24" s="188"/>
      <c r="AA24" s="188"/>
      <c r="AB24" s="188"/>
      <c r="AC24" s="188"/>
      <c r="AD24" s="189"/>
      <c r="AE24" s="190"/>
      <c r="AF24" s="191"/>
      <c r="AG24" s="192"/>
    </row>
    <row r="25" spans="1:33" s="193" customFormat="1" ht="12.75">
      <c r="A25" s="194"/>
      <c r="B25" s="192"/>
      <c r="C25" s="195" t="s">
        <v>1009</v>
      </c>
      <c r="D25" s="195"/>
      <c r="E25" s="196"/>
      <c r="F25" s="197"/>
      <c r="G25" s="200" t="s">
        <v>958</v>
      </c>
      <c r="H25" s="201"/>
      <c r="I25" s="200"/>
      <c r="J25" s="201"/>
      <c r="K25" s="202"/>
      <c r="L25" s="203"/>
      <c r="M25" s="202"/>
      <c r="N25" s="201"/>
      <c r="O25" s="204"/>
      <c r="P25" s="201"/>
      <c r="Q25" s="202"/>
      <c r="R25" s="201"/>
      <c r="S25" s="202"/>
      <c r="T25" s="203"/>
      <c r="U25" s="204"/>
      <c r="V25" s="201"/>
      <c r="W25" s="203"/>
      <c r="X25" s="201"/>
      <c r="Y25" s="201" t="s">
        <v>1010</v>
      </c>
      <c r="Z25" s="201"/>
      <c r="AA25" s="201"/>
      <c r="AB25" s="201"/>
      <c r="AC25" s="201"/>
      <c r="AD25" s="205"/>
      <c r="AE25" s="191"/>
      <c r="AF25" s="191"/>
      <c r="AG25" s="192"/>
    </row>
    <row r="26" spans="1:33" s="193" customFormat="1" ht="12.75">
      <c r="A26" s="194"/>
      <c r="B26" s="192"/>
      <c r="C26" s="195"/>
      <c r="D26" s="195"/>
      <c r="E26" s="196"/>
      <c r="F26" s="197"/>
      <c r="G26" s="200" t="s">
        <v>1059</v>
      </c>
      <c r="H26" s="201"/>
      <c r="I26" s="200"/>
      <c r="J26" s="201"/>
      <c r="K26" s="202"/>
      <c r="L26" s="203"/>
      <c r="M26" s="202"/>
      <c r="N26" s="201"/>
      <c r="O26" s="204"/>
      <c r="P26" s="201"/>
      <c r="Q26" s="202"/>
      <c r="R26" s="201"/>
      <c r="S26" s="202"/>
      <c r="T26" s="203"/>
      <c r="U26" s="204"/>
      <c r="V26" s="201"/>
      <c r="W26" s="203"/>
      <c r="X26" s="201"/>
      <c r="Y26" s="348" t="s">
        <v>1057</v>
      </c>
      <c r="Z26" s="201"/>
      <c r="AA26" s="201"/>
      <c r="AB26" s="201"/>
      <c r="AC26" s="201"/>
      <c r="AD26" s="205"/>
      <c r="AE26" s="191"/>
      <c r="AF26" s="191"/>
      <c r="AG26" s="192"/>
    </row>
    <row r="27" spans="1:33" s="193" customFormat="1" ht="12.75">
      <c r="A27" s="206"/>
      <c r="B27" s="207"/>
      <c r="C27" s="208"/>
      <c r="D27" s="208"/>
      <c r="E27" s="209"/>
      <c r="F27" s="210"/>
      <c r="G27" s="211" t="s">
        <v>1060</v>
      </c>
      <c r="H27" s="212"/>
      <c r="I27" s="211"/>
      <c r="J27" s="212"/>
      <c r="K27" s="213"/>
      <c r="L27" s="214"/>
      <c r="M27" s="213"/>
      <c r="N27" s="212"/>
      <c r="O27" s="215"/>
      <c r="P27" s="212"/>
      <c r="Q27" s="213"/>
      <c r="R27" s="212"/>
      <c r="S27" s="213"/>
      <c r="T27" s="214"/>
      <c r="U27" s="215"/>
      <c r="V27" s="212"/>
      <c r="W27" s="214"/>
      <c r="X27" s="212"/>
      <c r="Y27" s="212" t="s">
        <v>1058</v>
      </c>
      <c r="Z27" s="212"/>
      <c r="AA27" s="212"/>
      <c r="AB27" s="212"/>
      <c r="AC27" s="212"/>
      <c r="AD27" s="216"/>
      <c r="AE27" s="217"/>
      <c r="AF27" s="217"/>
      <c r="AG27" s="207"/>
    </row>
    <row r="28" spans="1:33" s="193" customFormat="1" ht="19.5" customHeight="1">
      <c r="A28" s="191"/>
      <c r="B28" s="191"/>
      <c r="C28" s="195"/>
      <c r="D28" s="195"/>
      <c r="E28" s="196"/>
      <c r="F28" s="197"/>
      <c r="G28" s="200"/>
      <c r="H28" s="201"/>
      <c r="I28" s="200"/>
      <c r="J28" s="201"/>
      <c r="K28" s="202"/>
      <c r="L28" s="203"/>
      <c r="M28" s="202"/>
      <c r="N28" s="201"/>
      <c r="O28" s="204"/>
      <c r="P28" s="201"/>
      <c r="Q28" s="202"/>
      <c r="R28" s="201"/>
      <c r="S28" s="202"/>
      <c r="T28" s="203"/>
      <c r="U28" s="204"/>
      <c r="V28" s="201"/>
      <c r="W28" s="203"/>
      <c r="X28" s="201"/>
      <c r="Y28" s="201"/>
      <c r="Z28" s="201"/>
      <c r="AA28" s="201"/>
      <c r="AB28" s="201"/>
      <c r="AC28" s="201"/>
      <c r="AD28" s="205"/>
      <c r="AE28" s="191"/>
      <c r="AF28" s="191"/>
      <c r="AG28" s="191"/>
    </row>
    <row r="29" spans="1:33" s="193" customFormat="1" ht="12.75">
      <c r="A29" s="218" t="s">
        <v>1045</v>
      </c>
      <c r="B29" s="219" t="s">
        <v>1044</v>
      </c>
      <c r="C29" s="220" t="s">
        <v>963</v>
      </c>
      <c r="D29" s="220"/>
      <c r="E29" s="221"/>
      <c r="F29" s="222"/>
      <c r="G29" s="223" t="s">
        <v>1039</v>
      </c>
      <c r="H29" s="224"/>
      <c r="I29" s="223"/>
      <c r="J29" s="224"/>
      <c r="K29" s="225"/>
      <c r="L29" s="226"/>
      <c r="M29" s="225"/>
      <c r="N29" s="224"/>
      <c r="O29" s="227"/>
      <c r="P29" s="224"/>
      <c r="Q29" s="225"/>
      <c r="R29" s="224"/>
      <c r="S29" s="225"/>
      <c r="T29" s="226"/>
      <c r="U29" s="227"/>
      <c r="V29" s="224"/>
      <c r="W29" s="226"/>
      <c r="X29" s="224"/>
      <c r="Y29" s="224" t="s">
        <v>1040</v>
      </c>
      <c r="Z29" s="224"/>
      <c r="AA29" s="224"/>
      <c r="AB29" s="224"/>
      <c r="AC29" s="224"/>
      <c r="AD29" s="228"/>
      <c r="AE29" s="229"/>
      <c r="AF29" s="229"/>
      <c r="AG29" s="219"/>
    </row>
    <row r="30" spans="1:33" s="193" customFormat="1" ht="12.75">
      <c r="A30" s="194"/>
      <c r="B30" s="192"/>
      <c r="C30" s="195"/>
      <c r="D30" s="195"/>
      <c r="E30" s="196"/>
      <c r="F30" s="197"/>
      <c r="G30" s="200" t="s">
        <v>959</v>
      </c>
      <c r="H30" s="201"/>
      <c r="I30" s="200"/>
      <c r="J30" s="201"/>
      <c r="K30" s="202"/>
      <c r="L30" s="203"/>
      <c r="M30" s="202"/>
      <c r="N30" s="201"/>
      <c r="O30" s="204"/>
      <c r="P30" s="201"/>
      <c r="Q30" s="202"/>
      <c r="R30" s="201"/>
      <c r="S30" s="202"/>
      <c r="T30" s="203"/>
      <c r="U30" s="204"/>
      <c r="V30" s="201"/>
      <c r="W30" s="203"/>
      <c r="X30" s="201"/>
      <c r="Y30" s="201"/>
      <c r="Z30" s="201"/>
      <c r="AA30" s="201"/>
      <c r="AB30" s="201"/>
      <c r="AC30" s="201"/>
      <c r="AD30" s="205"/>
      <c r="AE30" s="191"/>
      <c r="AF30" s="191"/>
      <c r="AG30" s="192"/>
    </row>
    <row r="31" spans="1:33" s="193" customFormat="1" ht="12.75">
      <c r="A31" s="194"/>
      <c r="B31" s="192"/>
      <c r="C31" s="195"/>
      <c r="D31" s="195"/>
      <c r="E31" s="196"/>
      <c r="F31" s="197"/>
      <c r="G31" s="200" t="s">
        <v>960</v>
      </c>
      <c r="H31" s="201"/>
      <c r="I31" s="200"/>
      <c r="J31" s="201"/>
      <c r="K31" s="202"/>
      <c r="L31" s="203" t="s">
        <v>961</v>
      </c>
      <c r="M31" s="202"/>
      <c r="N31" s="201"/>
      <c r="O31" s="204"/>
      <c r="P31" s="201"/>
      <c r="Q31" s="202"/>
      <c r="R31" s="201"/>
      <c r="S31" s="202"/>
      <c r="T31" s="203"/>
      <c r="U31" s="204"/>
      <c r="V31" s="201"/>
      <c r="W31" s="203"/>
      <c r="X31" s="201"/>
      <c r="Y31" s="201"/>
      <c r="Z31" s="201"/>
      <c r="AA31" s="201"/>
      <c r="AB31" s="201"/>
      <c r="AC31" s="201"/>
      <c r="AD31" s="205"/>
      <c r="AE31" s="191"/>
      <c r="AF31" s="191"/>
      <c r="AG31" s="192"/>
    </row>
    <row r="32" spans="1:33" s="193" customFormat="1" ht="12.75">
      <c r="A32" s="194"/>
      <c r="B32" s="192"/>
      <c r="C32" s="195"/>
      <c r="D32" s="195"/>
      <c r="E32" s="196"/>
      <c r="F32" s="197"/>
      <c r="G32" s="200" t="s">
        <v>962</v>
      </c>
      <c r="H32" s="201"/>
      <c r="I32" s="200"/>
      <c r="J32" s="201"/>
      <c r="K32" s="202"/>
      <c r="L32" s="203"/>
      <c r="M32" s="202"/>
      <c r="N32" s="201"/>
      <c r="O32" s="204"/>
      <c r="P32" s="201"/>
      <c r="Q32" s="202"/>
      <c r="R32" s="201"/>
      <c r="S32" s="202"/>
      <c r="T32" s="203"/>
      <c r="U32" s="204"/>
      <c r="V32" s="201"/>
      <c r="W32" s="203"/>
      <c r="X32" s="201"/>
      <c r="Y32" s="201"/>
      <c r="Z32" s="201"/>
      <c r="AA32" s="201"/>
      <c r="AB32" s="201"/>
      <c r="AC32" s="201"/>
      <c r="AD32" s="205"/>
      <c r="AE32" s="191"/>
      <c r="AF32" s="191"/>
      <c r="AG32" s="192"/>
    </row>
    <row r="33" spans="1:33" s="193" customFormat="1" ht="12.75">
      <c r="A33" s="194"/>
      <c r="B33" s="192"/>
      <c r="C33" s="195" t="s">
        <v>964</v>
      </c>
      <c r="D33" s="195"/>
      <c r="E33" s="196"/>
      <c r="F33" s="197"/>
      <c r="G33" s="200" t="s">
        <v>965</v>
      </c>
      <c r="H33" s="201"/>
      <c r="I33" s="200"/>
      <c r="J33" s="201"/>
      <c r="K33" s="202"/>
      <c r="L33" s="203"/>
      <c r="M33" s="202"/>
      <c r="N33" s="201"/>
      <c r="O33" s="204"/>
      <c r="P33" s="201"/>
      <c r="Q33" s="202"/>
      <c r="R33" s="201"/>
      <c r="S33" s="202"/>
      <c r="T33" s="203"/>
      <c r="U33" s="204"/>
      <c r="V33" s="201"/>
      <c r="W33" s="203"/>
      <c r="X33" s="201"/>
      <c r="Y33" s="201"/>
      <c r="Z33" s="201"/>
      <c r="AA33" s="201"/>
      <c r="AB33" s="201"/>
      <c r="AC33" s="201"/>
      <c r="AD33" s="205"/>
      <c r="AE33" s="191"/>
      <c r="AF33" s="191"/>
      <c r="AG33" s="192"/>
    </row>
    <row r="34" spans="1:33" s="230" customFormat="1" ht="12.75">
      <c r="A34" s="194"/>
      <c r="B34" s="192"/>
      <c r="C34" s="195"/>
      <c r="D34" s="195"/>
      <c r="E34" s="196"/>
      <c r="F34" s="197"/>
      <c r="G34" s="200" t="s">
        <v>966</v>
      </c>
      <c r="H34" s="201"/>
      <c r="I34" s="200"/>
      <c r="J34" s="201"/>
      <c r="K34" s="202"/>
      <c r="L34" s="203"/>
      <c r="M34" s="202"/>
      <c r="N34" s="201"/>
      <c r="O34" s="204"/>
      <c r="P34" s="201"/>
      <c r="Q34" s="202"/>
      <c r="R34" s="201"/>
      <c r="S34" s="202"/>
      <c r="T34" s="203"/>
      <c r="U34" s="204"/>
      <c r="V34" s="201"/>
      <c r="W34" s="203"/>
      <c r="X34" s="201"/>
      <c r="Y34" s="201" t="s">
        <v>967</v>
      </c>
      <c r="Z34" s="201"/>
      <c r="AA34" s="201"/>
      <c r="AB34" s="201"/>
      <c r="AC34" s="201"/>
      <c r="AD34" s="205"/>
      <c r="AE34" s="191"/>
      <c r="AF34" s="191"/>
      <c r="AG34" s="192"/>
    </row>
    <row r="35" spans="1:33" s="230" customFormat="1" ht="12.75">
      <c r="A35" s="194"/>
      <c r="B35" s="192"/>
      <c r="C35" s="195" t="s">
        <v>1001</v>
      </c>
      <c r="D35" s="195"/>
      <c r="E35" s="196"/>
      <c r="F35" s="197"/>
      <c r="G35" s="200" t="s">
        <v>1002</v>
      </c>
      <c r="H35" s="201"/>
      <c r="I35" s="200"/>
      <c r="J35" s="201"/>
      <c r="K35" s="202"/>
      <c r="L35" s="203"/>
      <c r="M35" s="202"/>
      <c r="N35" s="201"/>
      <c r="O35" s="204"/>
      <c r="P35" s="201"/>
      <c r="Q35" s="202"/>
      <c r="R35" s="201"/>
      <c r="S35" s="202"/>
      <c r="T35" s="203"/>
      <c r="U35" s="204"/>
      <c r="V35" s="201"/>
      <c r="W35" s="203"/>
      <c r="X35" s="201"/>
      <c r="Y35" s="201" t="s">
        <v>1003</v>
      </c>
      <c r="Z35" s="201"/>
      <c r="AA35" s="201"/>
      <c r="AB35" s="201"/>
      <c r="AC35" s="201"/>
      <c r="AD35" s="205"/>
      <c r="AE35" s="191"/>
      <c r="AF35" s="191"/>
      <c r="AG35" s="192"/>
    </row>
    <row r="36" spans="1:33" s="230" customFormat="1" ht="12.75">
      <c r="A36" s="194"/>
      <c r="B36" s="192"/>
      <c r="C36" s="231"/>
      <c r="D36" s="231"/>
      <c r="E36" s="232"/>
      <c r="F36" s="233"/>
      <c r="G36" s="198" t="s">
        <v>1004</v>
      </c>
      <c r="H36" s="188"/>
      <c r="I36" s="198"/>
      <c r="J36" s="188"/>
      <c r="K36" s="199"/>
      <c r="L36" s="186"/>
      <c r="M36" s="199"/>
      <c r="N36" s="188"/>
      <c r="O36" s="187"/>
      <c r="P36" s="188"/>
      <c r="Q36" s="199"/>
      <c r="R36" s="188"/>
      <c r="S36" s="199"/>
      <c r="T36" s="186"/>
      <c r="U36" s="187"/>
      <c r="V36" s="188"/>
      <c r="W36" s="186"/>
      <c r="X36" s="188"/>
      <c r="Y36" s="188" t="s">
        <v>1119</v>
      </c>
      <c r="Z36" s="188"/>
      <c r="AA36" s="188"/>
      <c r="AB36" s="188"/>
      <c r="AC36" s="188"/>
      <c r="AD36" s="189"/>
      <c r="AE36" s="190"/>
      <c r="AF36" s="190"/>
      <c r="AG36" s="192"/>
    </row>
    <row r="37" spans="1:33" s="230" customFormat="1" ht="12.75">
      <c r="A37" s="194"/>
      <c r="B37" s="192"/>
      <c r="C37" s="195" t="s">
        <v>1005</v>
      </c>
      <c r="D37" s="195"/>
      <c r="E37" s="196"/>
      <c r="F37" s="197"/>
      <c r="G37" s="200" t="s">
        <v>1002</v>
      </c>
      <c r="H37" s="201"/>
      <c r="I37" s="200"/>
      <c r="J37" s="201"/>
      <c r="K37" s="202"/>
      <c r="L37" s="203"/>
      <c r="M37" s="202"/>
      <c r="N37" s="201"/>
      <c r="O37" s="204"/>
      <c r="P37" s="201"/>
      <c r="Q37" s="202"/>
      <c r="R37" s="201"/>
      <c r="S37" s="202"/>
      <c r="T37" s="203"/>
      <c r="U37" s="204"/>
      <c r="V37" s="201"/>
      <c r="W37" s="203"/>
      <c r="X37" s="201"/>
      <c r="Y37" s="201" t="s">
        <v>1006</v>
      </c>
      <c r="Z37" s="201"/>
      <c r="AA37" s="201"/>
      <c r="AB37" s="201"/>
      <c r="AC37" s="188"/>
      <c r="AD37" s="189"/>
      <c r="AE37" s="190"/>
      <c r="AF37" s="190"/>
      <c r="AG37" s="192"/>
    </row>
    <row r="38" spans="1:33" s="230" customFormat="1" ht="12.75">
      <c r="A38" s="206"/>
      <c r="B38" s="207"/>
      <c r="C38" s="234"/>
      <c r="D38" s="234"/>
      <c r="E38" s="235"/>
      <c r="F38" s="236"/>
      <c r="G38" s="237" t="s">
        <v>1004</v>
      </c>
      <c r="H38" s="238"/>
      <c r="I38" s="237"/>
      <c r="J38" s="238"/>
      <c r="K38" s="239"/>
      <c r="L38" s="240"/>
      <c r="M38" s="239"/>
      <c r="N38" s="238"/>
      <c r="O38" s="241"/>
      <c r="P38" s="238"/>
      <c r="Q38" s="239"/>
      <c r="R38" s="238"/>
      <c r="S38" s="239"/>
      <c r="T38" s="240"/>
      <c r="U38" s="241"/>
      <c r="V38" s="238"/>
      <c r="W38" s="240"/>
      <c r="X38" s="238"/>
      <c r="Y38" s="238" t="s">
        <v>1007</v>
      </c>
      <c r="Z38" s="238"/>
      <c r="AA38" s="238"/>
      <c r="AB38" s="238"/>
      <c r="AC38" s="238"/>
      <c r="AD38" s="242"/>
      <c r="AE38" s="243"/>
      <c r="AF38" s="243"/>
      <c r="AG38" s="207"/>
    </row>
    <row r="39" spans="1:33" s="230" customFormat="1" ht="19.5" customHeight="1">
      <c r="A39" s="244"/>
      <c r="B39" s="244"/>
      <c r="C39" s="245"/>
      <c r="D39" s="245"/>
      <c r="E39" s="196"/>
      <c r="F39" s="197"/>
      <c r="G39" s="200"/>
      <c r="H39" s="201"/>
      <c r="I39" s="200"/>
      <c r="J39" s="201"/>
      <c r="K39" s="202"/>
      <c r="L39" s="203"/>
      <c r="M39" s="202"/>
      <c r="N39" s="201"/>
      <c r="O39" s="204"/>
      <c r="P39" s="201"/>
      <c r="Q39" s="202"/>
      <c r="R39" s="201"/>
      <c r="S39" s="202"/>
      <c r="T39" s="203"/>
      <c r="U39" s="204"/>
      <c r="V39" s="201"/>
      <c r="W39" s="203"/>
      <c r="X39" s="201"/>
      <c r="Y39" s="201"/>
      <c r="Z39" s="201"/>
      <c r="AA39" s="201"/>
      <c r="AB39" s="201"/>
      <c r="AC39" s="201"/>
      <c r="AD39" s="246"/>
      <c r="AE39" s="244"/>
      <c r="AF39" s="244"/>
      <c r="AG39" s="244"/>
    </row>
    <row r="40" spans="1:33" s="230" customFormat="1" ht="12.75">
      <c r="A40" s="218" t="s">
        <v>1055</v>
      </c>
      <c r="B40" s="219" t="s">
        <v>1056</v>
      </c>
      <c r="C40" s="220" t="s">
        <v>968</v>
      </c>
      <c r="D40" s="220"/>
      <c r="E40" s="221"/>
      <c r="F40" s="222"/>
      <c r="G40" s="220" t="s">
        <v>969</v>
      </c>
      <c r="H40" s="224"/>
      <c r="I40" s="223"/>
      <c r="J40" s="224"/>
      <c r="K40" s="225"/>
      <c r="L40" s="226"/>
      <c r="M40" s="225"/>
      <c r="N40" s="224"/>
      <c r="O40" s="227"/>
      <c r="P40" s="224"/>
      <c r="Q40" s="225"/>
      <c r="R40" s="224"/>
      <c r="S40" s="225"/>
      <c r="T40" s="226"/>
      <c r="U40" s="227"/>
      <c r="V40" s="224"/>
      <c r="W40" s="226"/>
      <c r="X40" s="224"/>
      <c r="Y40" s="224" t="s">
        <v>970</v>
      </c>
      <c r="Z40" s="224"/>
      <c r="AA40" s="224"/>
      <c r="AB40" s="224"/>
      <c r="AC40" s="224"/>
      <c r="AD40" s="228"/>
      <c r="AE40" s="229"/>
      <c r="AF40" s="229"/>
      <c r="AG40" s="219"/>
    </row>
    <row r="41" spans="1:33" s="259" customFormat="1" ht="12.75">
      <c r="A41" s="194"/>
      <c r="B41" s="192"/>
      <c r="C41" s="247" t="s">
        <v>1019</v>
      </c>
      <c r="D41" s="248"/>
      <c r="E41" s="249"/>
      <c r="F41" s="250"/>
      <c r="G41" s="251" t="s">
        <v>972</v>
      </c>
      <c r="H41" s="252"/>
      <c r="I41" s="251"/>
      <c r="J41" s="252"/>
      <c r="K41" s="253"/>
      <c r="L41" s="254"/>
      <c r="M41" s="253"/>
      <c r="N41" s="252"/>
      <c r="O41" s="255"/>
      <c r="P41" s="252"/>
      <c r="Q41" s="253"/>
      <c r="R41" s="252"/>
      <c r="S41" s="253"/>
      <c r="T41" s="254"/>
      <c r="U41" s="255"/>
      <c r="V41" s="252"/>
      <c r="W41" s="254"/>
      <c r="X41" s="252"/>
      <c r="Y41" s="252" t="s">
        <v>1020</v>
      </c>
      <c r="Z41" s="252"/>
      <c r="AA41" s="252"/>
      <c r="AB41" s="252"/>
      <c r="AC41" s="252"/>
      <c r="AD41" s="256"/>
      <c r="AE41" s="257"/>
      <c r="AF41" s="257"/>
      <c r="AG41" s="258"/>
    </row>
    <row r="42" spans="1:33" s="230" customFormat="1" ht="12.75">
      <c r="A42" s="260"/>
      <c r="B42" s="261"/>
      <c r="C42" s="262"/>
      <c r="D42" s="262"/>
      <c r="E42" s="263"/>
      <c r="F42" s="264"/>
      <c r="G42" s="237" t="s">
        <v>1021</v>
      </c>
      <c r="H42" s="238"/>
      <c r="I42" s="237"/>
      <c r="J42" s="238"/>
      <c r="K42" s="239"/>
      <c r="L42" s="240"/>
      <c r="M42" s="239"/>
      <c r="N42" s="238"/>
      <c r="O42" s="241"/>
      <c r="P42" s="238"/>
      <c r="Q42" s="239"/>
      <c r="R42" s="238"/>
      <c r="S42" s="239"/>
      <c r="T42" s="240"/>
      <c r="U42" s="241"/>
      <c r="V42" s="238"/>
      <c r="W42" s="240"/>
      <c r="X42" s="238"/>
      <c r="Y42" s="238" t="s">
        <v>971</v>
      </c>
      <c r="Z42" s="238"/>
      <c r="AA42" s="238"/>
      <c r="AB42" s="238"/>
      <c r="AC42" s="238"/>
      <c r="AD42" s="242"/>
      <c r="AE42" s="243"/>
      <c r="AF42" s="217"/>
      <c r="AG42" s="207"/>
    </row>
    <row r="43" spans="1:33" s="230" customFormat="1" ht="19.5" customHeight="1">
      <c r="A43" s="244"/>
      <c r="B43" s="244"/>
      <c r="C43" s="244"/>
      <c r="D43" s="244"/>
      <c r="E43" s="196"/>
      <c r="F43" s="197"/>
      <c r="G43" s="200"/>
      <c r="H43" s="201"/>
      <c r="I43" s="200"/>
      <c r="J43" s="201"/>
      <c r="K43" s="202"/>
      <c r="L43" s="203"/>
      <c r="M43" s="202"/>
      <c r="N43" s="201"/>
      <c r="O43" s="204"/>
      <c r="P43" s="201"/>
      <c r="Q43" s="202"/>
      <c r="R43" s="201"/>
      <c r="S43" s="202"/>
      <c r="T43" s="203"/>
      <c r="U43" s="204"/>
      <c r="V43" s="201"/>
      <c r="W43" s="203"/>
      <c r="X43" s="201"/>
      <c r="Y43" s="201"/>
      <c r="Z43" s="201"/>
      <c r="AA43" s="201"/>
      <c r="AB43" s="201"/>
      <c r="AC43" s="201"/>
      <c r="AD43" s="246"/>
      <c r="AE43" s="244"/>
      <c r="AF43" s="244"/>
      <c r="AG43" s="244"/>
    </row>
    <row r="44" spans="1:33" s="230" customFormat="1" ht="12.75">
      <c r="A44" s="265" t="s">
        <v>1046</v>
      </c>
      <c r="B44" s="266" t="s">
        <v>1047</v>
      </c>
      <c r="C44" s="220" t="s">
        <v>944</v>
      </c>
      <c r="D44" s="220"/>
      <c r="E44" s="267"/>
      <c r="F44" s="268"/>
      <c r="G44" s="269" t="s">
        <v>973</v>
      </c>
      <c r="H44" s="220"/>
      <c r="I44" s="269"/>
      <c r="J44" s="220"/>
      <c r="K44" s="270"/>
      <c r="L44" s="271"/>
      <c r="M44" s="270"/>
      <c r="N44" s="220"/>
      <c r="O44" s="272"/>
      <c r="P44" s="220"/>
      <c r="Q44" s="270"/>
      <c r="R44" s="220"/>
      <c r="S44" s="270"/>
      <c r="T44" s="271"/>
      <c r="U44" s="272"/>
      <c r="V44" s="220"/>
      <c r="W44" s="271"/>
      <c r="X44" s="220"/>
      <c r="Y44" s="220" t="s">
        <v>978</v>
      </c>
      <c r="Z44" s="220"/>
      <c r="AA44" s="220"/>
      <c r="AB44" s="220"/>
      <c r="AC44" s="220"/>
      <c r="AD44" s="220"/>
      <c r="AE44" s="220"/>
      <c r="AF44" s="220"/>
      <c r="AG44" s="219"/>
    </row>
    <row r="45" spans="1:33" s="230" customFormat="1" ht="12.75">
      <c r="A45" s="273"/>
      <c r="B45" s="274"/>
      <c r="C45" s="195" t="s">
        <v>944</v>
      </c>
      <c r="D45" s="195"/>
      <c r="E45" s="275"/>
      <c r="F45" s="276"/>
      <c r="G45" s="277" t="s">
        <v>975</v>
      </c>
      <c r="H45" s="195"/>
      <c r="I45" s="277"/>
      <c r="J45" s="195"/>
      <c r="K45" s="278"/>
      <c r="L45" s="279"/>
      <c r="M45" s="278"/>
      <c r="N45" s="195"/>
      <c r="O45" s="280"/>
      <c r="P45" s="195"/>
      <c r="Q45" s="278"/>
      <c r="R45" s="195"/>
      <c r="S45" s="278"/>
      <c r="T45" s="279"/>
      <c r="U45" s="280"/>
      <c r="V45" s="195"/>
      <c r="W45" s="279"/>
      <c r="X45" s="195"/>
      <c r="Y45" s="195" t="s">
        <v>977</v>
      </c>
      <c r="Z45" s="195"/>
      <c r="AA45" s="195"/>
      <c r="AB45" s="195"/>
      <c r="AC45" s="195"/>
      <c r="AD45" s="195"/>
      <c r="AE45" s="195"/>
      <c r="AF45" s="195"/>
      <c r="AG45" s="192"/>
    </row>
    <row r="46" spans="1:33" s="230" customFormat="1" ht="12.75">
      <c r="A46" s="273"/>
      <c r="B46" s="274"/>
      <c r="C46" s="195" t="s">
        <v>944</v>
      </c>
      <c r="D46" s="195"/>
      <c r="E46" s="275"/>
      <c r="F46" s="276"/>
      <c r="G46" s="277" t="s">
        <v>976</v>
      </c>
      <c r="H46" s="195"/>
      <c r="I46" s="277"/>
      <c r="J46" s="195"/>
      <c r="K46" s="278"/>
      <c r="L46" s="279"/>
      <c r="M46" s="278"/>
      <c r="N46" s="195"/>
      <c r="O46" s="280"/>
      <c r="P46" s="195"/>
      <c r="Q46" s="278"/>
      <c r="R46" s="195"/>
      <c r="S46" s="278"/>
      <c r="T46" s="279"/>
      <c r="U46" s="280"/>
      <c r="V46" s="195"/>
      <c r="W46" s="279"/>
      <c r="X46" s="195"/>
      <c r="Y46" s="195" t="s">
        <v>974</v>
      </c>
      <c r="Z46" s="195"/>
      <c r="AA46" s="195"/>
      <c r="AB46" s="195"/>
      <c r="AC46" s="195"/>
      <c r="AD46" s="195"/>
      <c r="AE46" s="195"/>
      <c r="AF46" s="195"/>
      <c r="AG46" s="192"/>
    </row>
    <row r="47" spans="1:33" s="230" customFormat="1" ht="12.75">
      <c r="A47" s="273"/>
      <c r="B47" s="274"/>
      <c r="C47" s="195" t="s">
        <v>980</v>
      </c>
      <c r="D47" s="195"/>
      <c r="E47" s="275"/>
      <c r="F47" s="276"/>
      <c r="G47" s="277" t="s">
        <v>981</v>
      </c>
      <c r="H47" s="195"/>
      <c r="I47" s="277"/>
      <c r="J47" s="195"/>
      <c r="K47" s="278"/>
      <c r="L47" s="279"/>
      <c r="M47" s="278"/>
      <c r="N47" s="195"/>
      <c r="O47" s="280"/>
      <c r="P47" s="195"/>
      <c r="Q47" s="278"/>
      <c r="R47" s="195"/>
      <c r="S47" s="278"/>
      <c r="T47" s="279"/>
      <c r="U47" s="280"/>
      <c r="V47" s="195"/>
      <c r="W47" s="279"/>
      <c r="X47" s="195"/>
      <c r="Y47" s="195" t="s">
        <v>979</v>
      </c>
      <c r="Z47" s="195"/>
      <c r="AA47" s="195"/>
      <c r="AB47" s="195"/>
      <c r="AC47" s="195"/>
      <c r="AD47" s="195"/>
      <c r="AE47" s="195"/>
      <c r="AF47" s="195"/>
      <c r="AG47" s="192"/>
    </row>
    <row r="48" spans="1:33" s="230" customFormat="1" ht="12.75">
      <c r="A48" s="273"/>
      <c r="B48" s="274"/>
      <c r="C48" s="195" t="s">
        <v>982</v>
      </c>
      <c r="D48" s="195"/>
      <c r="E48" s="275"/>
      <c r="F48" s="276"/>
      <c r="G48" s="277" t="s">
        <v>983</v>
      </c>
      <c r="H48" s="195"/>
      <c r="I48" s="277"/>
      <c r="J48" s="195"/>
      <c r="K48" s="278"/>
      <c r="L48" s="279"/>
      <c r="M48" s="278"/>
      <c r="N48" s="195"/>
      <c r="O48" s="280"/>
      <c r="P48" s="195"/>
      <c r="Q48" s="278"/>
      <c r="R48" s="195"/>
      <c r="S48" s="278"/>
      <c r="T48" s="279"/>
      <c r="U48" s="280"/>
      <c r="V48" s="195"/>
      <c r="W48" s="279"/>
      <c r="X48" s="195"/>
      <c r="Y48" s="195" t="s">
        <v>984</v>
      </c>
      <c r="Z48" s="195"/>
      <c r="AA48" s="195"/>
      <c r="AB48" s="195"/>
      <c r="AC48" s="195"/>
      <c r="AD48" s="195"/>
      <c r="AE48" s="195"/>
      <c r="AF48" s="195"/>
      <c r="AG48" s="192"/>
    </row>
    <row r="49" spans="1:33" s="230" customFormat="1" ht="12.75">
      <c r="A49" s="273"/>
      <c r="B49" s="274"/>
      <c r="C49" s="195"/>
      <c r="D49" s="195"/>
      <c r="E49" s="275"/>
      <c r="F49" s="276"/>
      <c r="G49" s="277"/>
      <c r="H49" s="195"/>
      <c r="I49" s="277"/>
      <c r="J49" s="195"/>
      <c r="K49" s="278"/>
      <c r="L49" s="279"/>
      <c r="M49" s="278"/>
      <c r="N49" s="195"/>
      <c r="O49" s="280"/>
      <c r="P49" s="195"/>
      <c r="Q49" s="278"/>
      <c r="R49" s="195"/>
      <c r="S49" s="278"/>
      <c r="T49" s="279"/>
      <c r="U49" s="280"/>
      <c r="V49" s="195"/>
      <c r="W49" s="279"/>
      <c r="X49" s="195"/>
      <c r="Y49" s="195"/>
      <c r="Z49" s="195"/>
      <c r="AA49" s="195"/>
      <c r="AB49" s="195"/>
      <c r="AC49" s="195"/>
      <c r="AD49" s="195"/>
      <c r="AE49" s="195"/>
      <c r="AF49" s="195"/>
      <c r="AG49" s="192"/>
    </row>
    <row r="50" spans="1:33" s="230" customFormat="1" ht="12.75">
      <c r="A50" s="273" t="s">
        <v>1049</v>
      </c>
      <c r="B50" s="274" t="s">
        <v>46</v>
      </c>
      <c r="C50" s="281" t="s">
        <v>1061</v>
      </c>
      <c r="D50" s="281"/>
      <c r="E50" s="282"/>
      <c r="F50" s="283"/>
      <c r="G50" s="284" t="s">
        <v>985</v>
      </c>
      <c r="H50" s="281"/>
      <c r="I50" s="284"/>
      <c r="J50" s="281"/>
      <c r="K50" s="285"/>
      <c r="L50" s="279"/>
      <c r="M50" s="278"/>
      <c r="N50" s="195"/>
      <c r="O50" s="280"/>
      <c r="P50" s="195"/>
      <c r="Q50" s="278"/>
      <c r="R50" s="195"/>
      <c r="S50" s="278"/>
      <c r="T50" s="279"/>
      <c r="U50" s="280"/>
      <c r="V50" s="195"/>
      <c r="W50" s="279"/>
      <c r="X50" s="195"/>
      <c r="Y50" s="195" t="s">
        <v>986</v>
      </c>
      <c r="Z50" s="195"/>
      <c r="AA50" s="195"/>
      <c r="AB50" s="195"/>
      <c r="AC50" s="195"/>
      <c r="AD50" s="195"/>
      <c r="AE50" s="195"/>
      <c r="AF50" s="195"/>
      <c r="AG50" s="192"/>
    </row>
    <row r="51" spans="1:33" s="230" customFormat="1" ht="12.75">
      <c r="A51" s="273"/>
      <c r="B51" s="274" t="s">
        <v>1050</v>
      </c>
      <c r="C51" s="195" t="s">
        <v>944</v>
      </c>
      <c r="D51" s="195"/>
      <c r="E51" s="275"/>
      <c r="F51" s="276"/>
      <c r="G51" s="277" t="s">
        <v>987</v>
      </c>
      <c r="H51" s="195"/>
      <c r="I51" s="277"/>
      <c r="J51" s="195"/>
      <c r="K51" s="278"/>
      <c r="L51" s="279"/>
      <c r="M51" s="278"/>
      <c r="N51" s="195"/>
      <c r="O51" s="280"/>
      <c r="P51" s="195"/>
      <c r="Q51" s="278"/>
      <c r="R51" s="195"/>
      <c r="S51" s="278"/>
      <c r="T51" s="279"/>
      <c r="U51" s="280"/>
      <c r="V51" s="195"/>
      <c r="W51" s="279"/>
      <c r="X51" s="195"/>
      <c r="Y51" s="195" t="s">
        <v>988</v>
      </c>
      <c r="Z51" s="195"/>
      <c r="AA51" s="195"/>
      <c r="AB51" s="195"/>
      <c r="AC51" s="195"/>
      <c r="AD51" s="195"/>
      <c r="AE51" s="195"/>
      <c r="AF51" s="195"/>
      <c r="AG51" s="192"/>
    </row>
    <row r="52" spans="1:33" s="230" customFormat="1" ht="12.75">
      <c r="A52" s="273"/>
      <c r="B52" s="274"/>
      <c r="C52" s="195" t="s">
        <v>947</v>
      </c>
      <c r="D52" s="195"/>
      <c r="E52" s="275"/>
      <c r="F52" s="276"/>
      <c r="G52" s="277" t="s">
        <v>992</v>
      </c>
      <c r="H52" s="195"/>
      <c r="I52" s="277"/>
      <c r="J52" s="195"/>
      <c r="K52" s="278"/>
      <c r="L52" s="279"/>
      <c r="M52" s="278"/>
      <c r="N52" s="195"/>
      <c r="O52" s="280"/>
      <c r="P52" s="195"/>
      <c r="Q52" s="278"/>
      <c r="R52" s="195"/>
      <c r="S52" s="278"/>
      <c r="T52" s="279"/>
      <c r="U52" s="280"/>
      <c r="V52" s="195"/>
      <c r="W52" s="279"/>
      <c r="X52" s="195"/>
      <c r="Y52" s="195" t="s">
        <v>1062</v>
      </c>
      <c r="Z52" s="195"/>
      <c r="AA52" s="195"/>
      <c r="AB52" s="195"/>
      <c r="AC52" s="195"/>
      <c r="AD52" s="195"/>
      <c r="AE52" s="195"/>
      <c r="AF52" s="195"/>
      <c r="AG52" s="192"/>
    </row>
    <row r="53" spans="1:33" s="230" customFormat="1" ht="12.75">
      <c r="A53" s="273"/>
      <c r="B53" s="274"/>
      <c r="C53" s="195"/>
      <c r="D53" s="195"/>
      <c r="E53" s="275"/>
      <c r="F53" s="276"/>
      <c r="G53" s="277"/>
      <c r="H53" s="195"/>
      <c r="I53" s="277"/>
      <c r="J53" s="195"/>
      <c r="K53" s="278"/>
      <c r="L53" s="279"/>
      <c r="M53" s="278"/>
      <c r="N53" s="195"/>
      <c r="O53" s="280"/>
      <c r="P53" s="195"/>
      <c r="Q53" s="278"/>
      <c r="R53" s="195"/>
      <c r="S53" s="278"/>
      <c r="T53" s="279"/>
      <c r="U53" s="280"/>
      <c r="V53" s="195"/>
      <c r="W53" s="279"/>
      <c r="X53" s="195"/>
      <c r="Y53" s="195"/>
      <c r="Z53" s="195"/>
      <c r="AA53" s="195"/>
      <c r="AB53" s="195"/>
      <c r="AC53" s="195"/>
      <c r="AD53" s="195"/>
      <c r="AE53" s="195"/>
      <c r="AF53" s="195"/>
      <c r="AG53" s="192"/>
    </row>
    <row r="54" spans="1:33" s="230" customFormat="1" ht="12.75">
      <c r="A54" s="286"/>
      <c r="B54" s="287"/>
      <c r="C54" s="208" t="s">
        <v>943</v>
      </c>
      <c r="D54" s="208"/>
      <c r="E54" s="288"/>
      <c r="F54" s="289"/>
      <c r="G54" s="290" t="s">
        <v>989</v>
      </c>
      <c r="H54" s="208"/>
      <c r="I54" s="290"/>
      <c r="J54" s="208"/>
      <c r="K54" s="291"/>
      <c r="L54" s="292"/>
      <c r="M54" s="291"/>
      <c r="N54" s="208"/>
      <c r="O54" s="293"/>
      <c r="P54" s="208"/>
      <c r="Q54" s="291"/>
      <c r="R54" s="208"/>
      <c r="S54" s="291"/>
      <c r="T54" s="292"/>
      <c r="U54" s="293"/>
      <c r="V54" s="208"/>
      <c r="W54" s="292"/>
      <c r="X54" s="208"/>
      <c r="Y54" s="208" t="s">
        <v>990</v>
      </c>
      <c r="Z54" s="208"/>
      <c r="AA54" s="208"/>
      <c r="AB54" s="208"/>
      <c r="AC54" s="208"/>
      <c r="AD54" s="208"/>
      <c r="AE54" s="208"/>
      <c r="AF54" s="208"/>
      <c r="AG54" s="207"/>
    </row>
    <row r="55" spans="1:33" s="230" customFormat="1" ht="19.5" customHeight="1">
      <c r="A55" s="245"/>
      <c r="B55" s="245"/>
      <c r="C55" s="245"/>
      <c r="D55" s="245"/>
      <c r="E55" s="275"/>
      <c r="F55" s="276"/>
      <c r="G55" s="277"/>
      <c r="H55" s="195"/>
      <c r="I55" s="277"/>
      <c r="J55" s="195"/>
      <c r="K55" s="278"/>
      <c r="L55" s="279"/>
      <c r="M55" s="278"/>
      <c r="N55" s="195"/>
      <c r="O55" s="280"/>
      <c r="P55" s="195"/>
      <c r="Q55" s="278"/>
      <c r="R55" s="195"/>
      <c r="S55" s="278"/>
      <c r="T55" s="279"/>
      <c r="U55" s="280"/>
      <c r="V55" s="195"/>
      <c r="W55" s="279"/>
      <c r="X55" s="195"/>
      <c r="Y55" s="195"/>
      <c r="Z55" s="195"/>
      <c r="AA55" s="195"/>
      <c r="AB55" s="195"/>
      <c r="AC55" s="195"/>
      <c r="AD55" s="245"/>
      <c r="AE55" s="245"/>
      <c r="AF55" s="245"/>
      <c r="AG55" s="244"/>
    </row>
    <row r="56" spans="1:33" s="303" customFormat="1" ht="12.75">
      <c r="A56" s="294" t="s">
        <v>1051</v>
      </c>
      <c r="B56" s="346" t="s">
        <v>1052</v>
      </c>
      <c r="C56" s="295" t="s">
        <v>944</v>
      </c>
      <c r="D56" s="295"/>
      <c r="E56" s="296"/>
      <c r="F56" s="297"/>
      <c r="G56" s="298" t="s">
        <v>1053</v>
      </c>
      <c r="H56" s="295"/>
      <c r="I56" s="298"/>
      <c r="J56" s="295"/>
      <c r="K56" s="299"/>
      <c r="L56" s="300"/>
      <c r="M56" s="299"/>
      <c r="N56" s="295"/>
      <c r="O56" s="301"/>
      <c r="P56" s="295"/>
      <c r="Q56" s="299"/>
      <c r="R56" s="295"/>
      <c r="S56" s="299"/>
      <c r="T56" s="300"/>
      <c r="U56" s="301"/>
      <c r="V56" s="295"/>
      <c r="W56" s="300"/>
      <c r="X56" s="295"/>
      <c r="Y56" s="295" t="s">
        <v>1054</v>
      </c>
      <c r="Z56" s="295"/>
      <c r="AA56" s="295"/>
      <c r="AB56" s="295"/>
      <c r="AC56" s="295"/>
      <c r="AD56" s="295"/>
      <c r="AE56" s="295"/>
      <c r="AF56" s="295"/>
      <c r="AG56" s="302"/>
    </row>
    <row r="57" spans="1:33" s="303" customFormat="1" ht="12.75">
      <c r="A57" s="304"/>
      <c r="B57" s="347" t="s">
        <v>991</v>
      </c>
      <c r="C57" s="305" t="s">
        <v>947</v>
      </c>
      <c r="D57" s="305"/>
      <c r="E57" s="306"/>
      <c r="F57" s="307"/>
      <c r="G57" s="308" t="s">
        <v>993</v>
      </c>
      <c r="H57" s="305"/>
      <c r="I57" s="308"/>
      <c r="J57" s="305"/>
      <c r="K57" s="309"/>
      <c r="L57" s="310"/>
      <c r="M57" s="309"/>
      <c r="N57" s="305"/>
      <c r="O57" s="311"/>
      <c r="P57" s="305"/>
      <c r="Q57" s="309"/>
      <c r="R57" s="305"/>
      <c r="S57" s="309"/>
      <c r="T57" s="310"/>
      <c r="U57" s="311"/>
      <c r="V57" s="305"/>
      <c r="W57" s="310"/>
      <c r="X57" s="305"/>
      <c r="Y57" s="305"/>
      <c r="Z57" s="305"/>
      <c r="AA57" s="305"/>
      <c r="AB57" s="305"/>
      <c r="AC57" s="305"/>
      <c r="AD57" s="305"/>
      <c r="AE57" s="305"/>
      <c r="AF57" s="305"/>
      <c r="AG57" s="312"/>
    </row>
    <row r="58" spans="1:33" s="303" customFormat="1" ht="19.5" customHeight="1">
      <c r="A58" s="313"/>
      <c r="B58" s="313"/>
      <c r="C58" s="313"/>
      <c r="D58" s="313"/>
      <c r="E58" s="314"/>
      <c r="F58" s="315"/>
      <c r="G58" s="316"/>
      <c r="H58" s="317"/>
      <c r="I58" s="316"/>
      <c r="J58" s="317"/>
      <c r="K58" s="318"/>
      <c r="L58" s="319"/>
      <c r="M58" s="318"/>
      <c r="N58" s="317"/>
      <c r="O58" s="320"/>
      <c r="P58" s="317"/>
      <c r="Q58" s="318"/>
      <c r="R58" s="317"/>
      <c r="S58" s="318"/>
      <c r="T58" s="319"/>
      <c r="U58" s="320"/>
      <c r="V58" s="317"/>
      <c r="W58" s="319"/>
      <c r="X58" s="317"/>
      <c r="Y58" s="317"/>
      <c r="Z58" s="317"/>
      <c r="AA58" s="317"/>
      <c r="AB58" s="317"/>
      <c r="AC58" s="317"/>
      <c r="AD58" s="313"/>
      <c r="AE58" s="313"/>
      <c r="AF58" s="313"/>
      <c r="AG58" s="321"/>
    </row>
    <row r="59" spans="1:33" s="303" customFormat="1" ht="12.75">
      <c r="A59" s="322" t="s">
        <v>1046</v>
      </c>
      <c r="B59" s="323" t="s">
        <v>1048</v>
      </c>
      <c r="C59" s="324"/>
      <c r="D59" s="324"/>
      <c r="E59" s="325"/>
      <c r="F59" s="326"/>
      <c r="G59" s="327" t="s">
        <v>994</v>
      </c>
      <c r="H59" s="324"/>
      <c r="I59" s="327"/>
      <c r="J59" s="324"/>
      <c r="K59" s="328"/>
      <c r="L59" s="329"/>
      <c r="M59" s="328"/>
      <c r="N59" s="324"/>
      <c r="O59" s="330"/>
      <c r="P59" s="324"/>
      <c r="Q59" s="328"/>
      <c r="R59" s="324"/>
      <c r="S59" s="328"/>
      <c r="T59" s="329"/>
      <c r="U59" s="330"/>
      <c r="V59" s="324"/>
      <c r="W59" s="329"/>
      <c r="X59" s="324"/>
      <c r="Y59" s="324" t="s">
        <v>995</v>
      </c>
      <c r="Z59" s="324"/>
      <c r="AA59" s="324"/>
      <c r="AB59" s="324"/>
      <c r="AC59" s="324"/>
      <c r="AD59" s="324"/>
      <c r="AE59" s="324"/>
      <c r="AF59" s="324"/>
      <c r="AG59" s="331"/>
    </row>
    <row r="60" spans="1:33" s="303" customFormat="1" ht="12.75">
      <c r="A60" s="332"/>
      <c r="B60" s="333"/>
      <c r="C60" s="317" t="s">
        <v>996</v>
      </c>
      <c r="D60" s="317"/>
      <c r="E60" s="314"/>
      <c r="F60" s="315"/>
      <c r="G60" s="316" t="s">
        <v>997</v>
      </c>
      <c r="H60" s="317"/>
      <c r="I60" s="316"/>
      <c r="J60" s="317"/>
      <c r="K60" s="318"/>
      <c r="L60" s="319"/>
      <c r="M60" s="318"/>
      <c r="N60" s="317"/>
      <c r="O60" s="320"/>
      <c r="P60" s="317"/>
      <c r="Q60" s="318"/>
      <c r="R60" s="317"/>
      <c r="S60" s="318"/>
      <c r="T60" s="319"/>
      <c r="U60" s="320"/>
      <c r="V60" s="317"/>
      <c r="W60" s="319"/>
      <c r="X60" s="317"/>
      <c r="Y60" s="317" t="s">
        <v>998</v>
      </c>
      <c r="Z60" s="317"/>
      <c r="AA60" s="317"/>
      <c r="AB60" s="317"/>
      <c r="AC60" s="317"/>
      <c r="AD60" s="317"/>
      <c r="AE60" s="317"/>
      <c r="AF60" s="317"/>
      <c r="AG60" s="334"/>
    </row>
    <row r="61" spans="1:33" s="303" customFormat="1" ht="12.75">
      <c r="A61" s="332"/>
      <c r="B61" s="333"/>
      <c r="C61" s="317" t="s">
        <v>999</v>
      </c>
      <c r="D61" s="317"/>
      <c r="E61" s="314"/>
      <c r="F61" s="315"/>
      <c r="G61" s="316" t="s">
        <v>1000</v>
      </c>
      <c r="H61" s="317"/>
      <c r="I61" s="316"/>
      <c r="J61" s="317"/>
      <c r="K61" s="318"/>
      <c r="L61" s="319"/>
      <c r="M61" s="318"/>
      <c r="N61" s="317"/>
      <c r="O61" s="320"/>
      <c r="P61" s="317"/>
      <c r="Q61" s="318"/>
      <c r="R61" s="317"/>
      <c r="S61" s="318"/>
      <c r="T61" s="319"/>
      <c r="U61" s="320"/>
      <c r="V61" s="317"/>
      <c r="W61" s="319"/>
      <c r="X61" s="317"/>
      <c r="Y61" s="317"/>
      <c r="Z61" s="317"/>
      <c r="AA61" s="317"/>
      <c r="AB61" s="317"/>
      <c r="AC61" s="317"/>
      <c r="AD61" s="317"/>
      <c r="AE61" s="317"/>
      <c r="AF61" s="317"/>
      <c r="AG61" s="334"/>
    </row>
    <row r="62" spans="1:33" s="303" customFormat="1" ht="12.75">
      <c r="A62" s="332"/>
      <c r="B62" s="333"/>
      <c r="C62" s="317"/>
      <c r="D62" s="317"/>
      <c r="E62" s="314"/>
      <c r="F62" s="315"/>
      <c r="G62" s="316" t="s">
        <v>1063</v>
      </c>
      <c r="H62" s="317"/>
      <c r="I62" s="316"/>
      <c r="J62" s="317"/>
      <c r="K62" s="318"/>
      <c r="L62" s="319"/>
      <c r="M62" s="318"/>
      <c r="N62" s="317"/>
      <c r="O62" s="320"/>
      <c r="P62" s="317"/>
      <c r="Q62" s="318"/>
      <c r="R62" s="317"/>
      <c r="S62" s="318"/>
      <c r="T62" s="319"/>
      <c r="U62" s="320"/>
      <c r="V62" s="317"/>
      <c r="W62" s="319"/>
      <c r="X62" s="317"/>
      <c r="Y62" s="317" t="s">
        <v>1064</v>
      </c>
      <c r="Z62" s="317"/>
      <c r="AA62" s="317"/>
      <c r="AB62" s="317"/>
      <c r="AC62" s="317"/>
      <c r="AD62" s="317"/>
      <c r="AE62" s="317"/>
      <c r="AF62" s="317"/>
      <c r="AG62" s="334"/>
    </row>
    <row r="63" spans="1:33" s="230" customFormat="1" ht="12.75">
      <c r="A63" s="332" t="s">
        <v>1049</v>
      </c>
      <c r="B63" s="333" t="s">
        <v>46</v>
      </c>
      <c r="C63" s="281" t="s">
        <v>1011</v>
      </c>
      <c r="D63" s="281"/>
      <c r="E63" s="282"/>
      <c r="F63" s="283"/>
      <c r="G63" s="284" t="s">
        <v>1012</v>
      </c>
      <c r="H63" s="281"/>
      <c r="I63" s="284"/>
      <c r="J63" s="281"/>
      <c r="K63" s="285"/>
      <c r="L63" s="279"/>
      <c r="M63" s="278"/>
      <c r="N63" s="195"/>
      <c r="O63" s="280"/>
      <c r="P63" s="195"/>
      <c r="Q63" s="278"/>
      <c r="R63" s="195"/>
      <c r="S63" s="278"/>
      <c r="T63" s="279"/>
      <c r="U63" s="280"/>
      <c r="V63" s="195"/>
      <c r="W63" s="279"/>
      <c r="X63" s="195"/>
      <c r="Y63" s="195"/>
      <c r="Z63" s="195"/>
      <c r="AA63" s="195"/>
      <c r="AB63" s="195"/>
      <c r="AC63" s="195"/>
      <c r="AD63" s="195"/>
      <c r="AE63" s="195"/>
      <c r="AF63" s="195"/>
      <c r="AG63" s="192"/>
    </row>
    <row r="64" spans="1:33" s="230" customFormat="1" ht="12.75">
      <c r="A64" s="273"/>
      <c r="B64" s="274" t="s">
        <v>1048</v>
      </c>
      <c r="C64" s="195" t="s">
        <v>1013</v>
      </c>
      <c r="D64" s="195"/>
      <c r="E64" s="275"/>
      <c r="F64" s="276"/>
      <c r="G64" s="277" t="s">
        <v>1014</v>
      </c>
      <c r="H64" s="195"/>
      <c r="I64" s="277"/>
      <c r="J64" s="195"/>
      <c r="K64" s="278"/>
      <c r="L64" s="279"/>
      <c r="M64" s="278"/>
      <c r="N64" s="195"/>
      <c r="O64" s="280"/>
      <c r="P64" s="195"/>
      <c r="Q64" s="278"/>
      <c r="R64" s="195"/>
      <c r="S64" s="278"/>
      <c r="T64" s="279"/>
      <c r="U64" s="280"/>
      <c r="V64" s="195"/>
      <c r="W64" s="279"/>
      <c r="X64" s="195"/>
      <c r="Y64" s="195"/>
      <c r="Z64" s="195"/>
      <c r="AA64" s="195"/>
      <c r="AB64" s="195"/>
      <c r="AC64" s="195"/>
      <c r="AD64" s="195"/>
      <c r="AE64" s="195"/>
      <c r="AF64" s="195"/>
      <c r="AG64" s="192"/>
    </row>
    <row r="65" spans="1:33" s="230" customFormat="1" ht="12.75">
      <c r="A65" s="273"/>
      <c r="B65" s="274"/>
      <c r="C65" s="195"/>
      <c r="D65" s="195"/>
      <c r="E65" s="275"/>
      <c r="F65" s="276"/>
      <c r="G65" s="277" t="s">
        <v>1015</v>
      </c>
      <c r="H65" s="195"/>
      <c r="I65" s="277"/>
      <c r="J65" s="195"/>
      <c r="K65" s="278"/>
      <c r="L65" s="279"/>
      <c r="M65" s="278"/>
      <c r="N65" s="195"/>
      <c r="O65" s="280"/>
      <c r="P65" s="195"/>
      <c r="Q65" s="278"/>
      <c r="R65" s="195"/>
      <c r="S65" s="278"/>
      <c r="T65" s="279"/>
      <c r="U65" s="280"/>
      <c r="V65" s="195"/>
      <c r="W65" s="279"/>
      <c r="X65" s="195"/>
      <c r="Y65" s="195"/>
      <c r="Z65" s="195"/>
      <c r="AA65" s="195"/>
      <c r="AB65" s="195"/>
      <c r="AC65" s="195"/>
      <c r="AD65" s="195"/>
      <c r="AE65" s="195"/>
      <c r="AF65" s="195"/>
      <c r="AG65" s="192"/>
    </row>
    <row r="66" spans="1:33" s="230" customFormat="1" ht="12.75">
      <c r="A66" s="286"/>
      <c r="B66" s="287"/>
      <c r="C66" s="208"/>
      <c r="D66" s="208"/>
      <c r="E66" s="288"/>
      <c r="F66" s="289"/>
      <c r="G66" s="290" t="s">
        <v>1065</v>
      </c>
      <c r="H66" s="208"/>
      <c r="I66" s="290"/>
      <c r="J66" s="208"/>
      <c r="K66" s="291"/>
      <c r="L66" s="292"/>
      <c r="M66" s="291"/>
      <c r="N66" s="208"/>
      <c r="O66" s="293"/>
      <c r="P66" s="208"/>
      <c r="Q66" s="291"/>
      <c r="R66" s="208"/>
      <c r="S66" s="291"/>
      <c r="T66" s="292"/>
      <c r="U66" s="293"/>
      <c r="V66" s="208"/>
      <c r="W66" s="292"/>
      <c r="X66" s="208"/>
      <c r="Y66" s="208" t="s">
        <v>1016</v>
      </c>
      <c r="Z66" s="208"/>
      <c r="AA66" s="208"/>
      <c r="AB66" s="208"/>
      <c r="AC66" s="208"/>
      <c r="AD66" s="208"/>
      <c r="AE66" s="208"/>
      <c r="AF66" s="208"/>
      <c r="AG66" s="207"/>
    </row>
    <row r="67" spans="1:32" ht="12">
      <c r="A67" s="126"/>
      <c r="B67" s="126"/>
      <c r="C67" s="126"/>
      <c r="D67" s="126"/>
      <c r="E67" s="127"/>
      <c r="F67" s="128"/>
      <c r="G67" s="124"/>
      <c r="H67" s="125"/>
      <c r="I67" s="129"/>
      <c r="J67" s="125"/>
      <c r="K67" s="130"/>
      <c r="L67" s="131"/>
      <c r="M67" s="130"/>
      <c r="N67" s="125"/>
      <c r="O67" s="132"/>
      <c r="P67" s="125"/>
      <c r="Q67" s="130"/>
      <c r="R67" s="125"/>
      <c r="S67" s="130"/>
      <c r="T67" s="131"/>
      <c r="U67" s="132"/>
      <c r="V67" s="125"/>
      <c r="W67" s="131"/>
      <c r="X67" s="125"/>
      <c r="Y67" s="125"/>
      <c r="Z67" s="125"/>
      <c r="AA67" s="125"/>
      <c r="AB67" s="125"/>
      <c r="AC67" s="125"/>
      <c r="AD67" s="126"/>
      <c r="AE67" s="126"/>
      <c r="AF67" s="126"/>
    </row>
    <row r="68" spans="1:32" ht="12">
      <c r="A68" s="126"/>
      <c r="B68" s="126"/>
      <c r="C68" s="126"/>
      <c r="D68" s="126"/>
      <c r="E68" s="127"/>
      <c r="F68" s="128"/>
      <c r="G68" s="124"/>
      <c r="H68" s="125"/>
      <c r="I68" s="129"/>
      <c r="J68" s="125"/>
      <c r="K68" s="130"/>
      <c r="L68" s="131"/>
      <c r="M68" s="130"/>
      <c r="N68" s="125"/>
      <c r="O68" s="132"/>
      <c r="P68" s="125"/>
      <c r="Q68" s="130"/>
      <c r="R68" s="125"/>
      <c r="S68" s="130"/>
      <c r="T68" s="131"/>
      <c r="U68" s="132"/>
      <c r="V68" s="125"/>
      <c r="W68" s="131"/>
      <c r="X68" s="125"/>
      <c r="Y68" s="125"/>
      <c r="Z68" s="125"/>
      <c r="AA68" s="125"/>
      <c r="AB68" s="125"/>
      <c r="AC68" s="125"/>
      <c r="AD68" s="126"/>
      <c r="AE68" s="126"/>
      <c r="AF68" s="126"/>
    </row>
    <row r="69" spans="1:32" ht="12">
      <c r="A69" s="126"/>
      <c r="B69" s="126"/>
      <c r="C69" s="126"/>
      <c r="D69" s="126"/>
      <c r="E69" s="127"/>
      <c r="F69" s="128"/>
      <c r="G69" s="124"/>
      <c r="H69" s="125"/>
      <c r="I69" s="129"/>
      <c r="J69" s="125"/>
      <c r="K69" s="130"/>
      <c r="L69" s="131"/>
      <c r="M69" s="130"/>
      <c r="N69" s="125"/>
      <c r="O69" s="132"/>
      <c r="P69" s="125"/>
      <c r="Q69" s="130"/>
      <c r="R69" s="125"/>
      <c r="S69" s="130"/>
      <c r="T69" s="131"/>
      <c r="U69" s="132"/>
      <c r="V69" s="125"/>
      <c r="W69" s="131"/>
      <c r="X69" s="125"/>
      <c r="Y69" s="125"/>
      <c r="Z69" s="125"/>
      <c r="AA69" s="125"/>
      <c r="AB69" s="125"/>
      <c r="AC69" s="125"/>
      <c r="AD69" s="126"/>
      <c r="AE69" s="126"/>
      <c r="AF69" s="126"/>
    </row>
    <row r="70" spans="1:32" ht="12">
      <c r="A70" s="126"/>
      <c r="B70" s="126"/>
      <c r="C70" s="126"/>
      <c r="D70" s="126"/>
      <c r="E70" s="127"/>
      <c r="F70" s="128"/>
      <c r="G70" s="124"/>
      <c r="H70" s="125"/>
      <c r="I70" s="129"/>
      <c r="J70" s="125"/>
      <c r="K70" s="130"/>
      <c r="L70" s="131"/>
      <c r="M70" s="130"/>
      <c r="N70" s="125"/>
      <c r="O70" s="132"/>
      <c r="P70" s="125"/>
      <c r="Q70" s="130"/>
      <c r="R70" s="125"/>
      <c r="S70" s="130"/>
      <c r="T70" s="131"/>
      <c r="U70" s="132"/>
      <c r="V70" s="125"/>
      <c r="W70" s="131"/>
      <c r="X70" s="125"/>
      <c r="Y70" s="125"/>
      <c r="Z70" s="125"/>
      <c r="AA70" s="125"/>
      <c r="AB70" s="125"/>
      <c r="AC70" s="125"/>
      <c r="AD70" s="126"/>
      <c r="AE70" s="126"/>
      <c r="AF70" s="126"/>
    </row>
    <row r="71" spans="1:32" ht="12">
      <c r="A71" s="126"/>
      <c r="B71" s="126"/>
      <c r="C71" s="126"/>
      <c r="D71" s="126"/>
      <c r="E71" s="127"/>
      <c r="F71" s="128"/>
      <c r="G71" s="124"/>
      <c r="H71" s="125"/>
      <c r="I71" s="129"/>
      <c r="J71" s="125"/>
      <c r="K71" s="130"/>
      <c r="L71" s="131"/>
      <c r="M71" s="130"/>
      <c r="N71" s="125"/>
      <c r="O71" s="132"/>
      <c r="P71" s="125"/>
      <c r="Q71" s="130"/>
      <c r="R71" s="125"/>
      <c r="S71" s="130"/>
      <c r="T71" s="131"/>
      <c r="U71" s="132"/>
      <c r="V71" s="125"/>
      <c r="W71" s="131"/>
      <c r="X71" s="125"/>
      <c r="Y71" s="125"/>
      <c r="Z71" s="125"/>
      <c r="AA71" s="125"/>
      <c r="AB71" s="125"/>
      <c r="AC71" s="125"/>
      <c r="AD71" s="126"/>
      <c r="AE71" s="126"/>
      <c r="AF71" s="126"/>
    </row>
    <row r="72" spans="1:32" ht="12">
      <c r="A72" s="126"/>
      <c r="B72" s="126"/>
      <c r="C72" s="126"/>
      <c r="D72" s="126"/>
      <c r="E72" s="127"/>
      <c r="F72" s="128"/>
      <c r="G72" s="124"/>
      <c r="H72" s="125"/>
      <c r="I72" s="129"/>
      <c r="J72" s="125"/>
      <c r="K72" s="130"/>
      <c r="L72" s="131"/>
      <c r="M72" s="130"/>
      <c r="N72" s="125"/>
      <c r="O72" s="132"/>
      <c r="P72" s="125"/>
      <c r="Q72" s="130"/>
      <c r="R72" s="125"/>
      <c r="S72" s="130"/>
      <c r="T72" s="131"/>
      <c r="U72" s="132"/>
      <c r="V72" s="125"/>
      <c r="W72" s="131"/>
      <c r="X72" s="125"/>
      <c r="Y72" s="125"/>
      <c r="Z72" s="125"/>
      <c r="AA72" s="125"/>
      <c r="AB72" s="125"/>
      <c r="AC72" s="125"/>
      <c r="AD72" s="126"/>
      <c r="AE72" s="126"/>
      <c r="AF72" s="126"/>
    </row>
    <row r="73" spans="1:32" ht="12">
      <c r="A73" s="126"/>
      <c r="B73" s="126"/>
      <c r="C73" s="126"/>
      <c r="D73" s="126"/>
      <c r="E73" s="127"/>
      <c r="F73" s="128"/>
      <c r="G73" s="124"/>
      <c r="H73" s="125"/>
      <c r="I73" s="129"/>
      <c r="J73" s="125"/>
      <c r="K73" s="130"/>
      <c r="L73" s="131"/>
      <c r="M73" s="130"/>
      <c r="N73" s="125"/>
      <c r="O73" s="132"/>
      <c r="P73" s="125"/>
      <c r="Q73" s="130"/>
      <c r="R73" s="125"/>
      <c r="S73" s="130"/>
      <c r="T73" s="131"/>
      <c r="U73" s="132"/>
      <c r="V73" s="125"/>
      <c r="W73" s="131"/>
      <c r="X73" s="125"/>
      <c r="Y73" s="125"/>
      <c r="Z73" s="125"/>
      <c r="AA73" s="125"/>
      <c r="AB73" s="125"/>
      <c r="AC73" s="125"/>
      <c r="AD73" s="126"/>
      <c r="AE73" s="126"/>
      <c r="AF73" s="126"/>
    </row>
    <row r="74" spans="1:32" ht="12">
      <c r="A74" s="126"/>
      <c r="B74" s="126"/>
      <c r="C74" s="126"/>
      <c r="D74" s="126"/>
      <c r="E74" s="127"/>
      <c r="F74" s="128"/>
      <c r="G74" s="124"/>
      <c r="H74" s="125"/>
      <c r="I74" s="129"/>
      <c r="J74" s="125"/>
      <c r="K74" s="130"/>
      <c r="L74" s="131"/>
      <c r="M74" s="130"/>
      <c r="N74" s="125"/>
      <c r="O74" s="132"/>
      <c r="P74" s="125"/>
      <c r="Q74" s="130"/>
      <c r="R74" s="125"/>
      <c r="S74" s="130"/>
      <c r="T74" s="131"/>
      <c r="U74" s="132"/>
      <c r="V74" s="125"/>
      <c r="W74" s="131"/>
      <c r="X74" s="125"/>
      <c r="Y74" s="125"/>
      <c r="Z74" s="125"/>
      <c r="AA74" s="125"/>
      <c r="AB74" s="125"/>
      <c r="AC74" s="125"/>
      <c r="AD74" s="126"/>
      <c r="AE74" s="126"/>
      <c r="AF74" s="126"/>
    </row>
    <row r="75" spans="1:32" ht="12">
      <c r="A75" s="126"/>
      <c r="B75" s="126"/>
      <c r="C75" s="126"/>
      <c r="D75" s="126"/>
      <c r="E75" s="127"/>
      <c r="F75" s="128"/>
      <c r="G75" s="124"/>
      <c r="H75" s="125"/>
      <c r="I75" s="129"/>
      <c r="J75" s="125"/>
      <c r="K75" s="130"/>
      <c r="L75" s="131"/>
      <c r="M75" s="130"/>
      <c r="N75" s="125"/>
      <c r="O75" s="132"/>
      <c r="P75" s="125"/>
      <c r="Q75" s="130"/>
      <c r="R75" s="125"/>
      <c r="S75" s="130"/>
      <c r="T75" s="131"/>
      <c r="U75" s="132"/>
      <c r="V75" s="125"/>
      <c r="W75" s="131"/>
      <c r="X75" s="125"/>
      <c r="Y75" s="125"/>
      <c r="Z75" s="125"/>
      <c r="AA75" s="125"/>
      <c r="AB75" s="125"/>
      <c r="AC75" s="125"/>
      <c r="AD75" s="126"/>
      <c r="AE75" s="126"/>
      <c r="AF75" s="126"/>
    </row>
    <row r="76" spans="1:32" ht="12">
      <c r="A76" s="126"/>
      <c r="B76" s="126"/>
      <c r="C76" s="126"/>
      <c r="D76" s="126"/>
      <c r="E76" s="127"/>
      <c r="F76" s="128"/>
      <c r="G76" s="124"/>
      <c r="H76" s="125"/>
      <c r="I76" s="129"/>
      <c r="J76" s="125"/>
      <c r="K76" s="130"/>
      <c r="L76" s="131"/>
      <c r="M76" s="130"/>
      <c r="N76" s="125"/>
      <c r="O76" s="132"/>
      <c r="P76" s="125"/>
      <c r="Q76" s="130"/>
      <c r="R76" s="125"/>
      <c r="S76" s="130"/>
      <c r="T76" s="131"/>
      <c r="U76" s="132"/>
      <c r="V76" s="125"/>
      <c r="W76" s="131"/>
      <c r="X76" s="125"/>
      <c r="Y76" s="125"/>
      <c r="Z76" s="125"/>
      <c r="AA76" s="125"/>
      <c r="AB76" s="125"/>
      <c r="AC76" s="125"/>
      <c r="AD76" s="126"/>
      <c r="AE76" s="126"/>
      <c r="AF76" s="126"/>
    </row>
    <row r="77" spans="1:32" ht="12">
      <c r="A77" s="126"/>
      <c r="B77" s="126"/>
      <c r="C77" s="126"/>
      <c r="D77" s="126"/>
      <c r="E77" s="127"/>
      <c r="F77" s="128"/>
      <c r="G77" s="124"/>
      <c r="H77" s="125"/>
      <c r="I77" s="129"/>
      <c r="J77" s="125"/>
      <c r="K77" s="130"/>
      <c r="L77" s="131"/>
      <c r="M77" s="130"/>
      <c r="N77" s="125"/>
      <c r="O77" s="132"/>
      <c r="P77" s="125"/>
      <c r="Q77" s="130"/>
      <c r="R77" s="125"/>
      <c r="S77" s="130"/>
      <c r="T77" s="131"/>
      <c r="U77" s="132"/>
      <c r="V77" s="125"/>
      <c r="W77" s="131"/>
      <c r="X77" s="125"/>
      <c r="Y77" s="125"/>
      <c r="Z77" s="125"/>
      <c r="AA77" s="125"/>
      <c r="AB77" s="125"/>
      <c r="AC77" s="125"/>
      <c r="AD77" s="126"/>
      <c r="AE77" s="126"/>
      <c r="AF77" s="126"/>
    </row>
  </sheetData>
  <sheetProtection selectLockedCells="1" selectUnlockedCells="1"/>
  <autoFilter ref="D2:D3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80" r:id="rId1"/>
  <headerFooter alignWithMargins="0">
    <oddHeader>&amp;L&amp;"Comic Sans MS,Gras"&amp;12A.S.P.S.&amp;C&amp;"Comic Sans MS,Gras"&amp;12CHALLENGE de SAVIGNY
POUSSINES&amp;R&amp;"Comic Sans MS,Gras"&amp;12samedi 14 mai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AE9" sqref="AE9"/>
    </sheetView>
  </sheetViews>
  <sheetFormatPr defaultColWidth="11.421875" defaultRowHeight="12.75"/>
  <cols>
    <col min="1" max="1" width="11.140625" style="481" customWidth="1"/>
    <col min="2" max="2" width="34.28125" style="108" bestFit="1" customWidth="1"/>
    <col min="3" max="3" width="10.00390625" style="108" hidden="1" customWidth="1"/>
    <col min="4" max="4" width="26.28125" style="108" hidden="1" customWidth="1"/>
    <col min="5" max="9" width="4.7109375" style="108" hidden="1" customWidth="1"/>
    <col min="10" max="11" width="5.57421875" style="108" hidden="1" customWidth="1"/>
    <col min="12" max="12" width="5.421875" style="108" hidden="1" customWidth="1"/>
    <col min="13" max="13" width="5.57421875" style="108" hidden="1" customWidth="1"/>
    <col min="14" max="14" width="5.7109375" style="108" hidden="1" customWidth="1"/>
    <col min="15" max="15" width="6.00390625" style="481" hidden="1" customWidth="1"/>
    <col min="16" max="17" width="5.140625" style="108" customWidth="1"/>
    <col min="18" max="18" width="5.421875" style="108" customWidth="1"/>
    <col min="19" max="19" width="6.00390625" style="108" bestFit="1" customWidth="1"/>
    <col min="20" max="20" width="6.00390625" style="108" customWidth="1"/>
    <col min="21" max="21" width="6.28125" style="481" customWidth="1"/>
    <col min="22" max="22" width="5.00390625" style="108" hidden="1" customWidth="1"/>
    <col min="23" max="23" width="5.28125" style="108" hidden="1" customWidth="1"/>
    <col min="24" max="24" width="5.57421875" style="108" hidden="1" customWidth="1"/>
    <col min="25" max="25" width="5.7109375" style="108" hidden="1" customWidth="1"/>
    <col min="26" max="26" width="6.421875" style="108" hidden="1" customWidth="1"/>
    <col min="27" max="27" width="6.140625" style="481" hidden="1" customWidth="1"/>
    <col min="28" max="16384" width="11.421875" style="108" customWidth="1"/>
  </cols>
  <sheetData>
    <row r="1" spans="2:27" ht="19.5">
      <c r="B1" s="483" t="s">
        <v>1066</v>
      </c>
      <c r="J1" s="786" t="s">
        <v>195</v>
      </c>
      <c r="K1" s="787"/>
      <c r="L1" s="787"/>
      <c r="M1" s="787"/>
      <c r="N1" s="787"/>
      <c r="O1" s="788"/>
      <c r="P1" s="789" t="s">
        <v>196</v>
      </c>
      <c r="Q1" s="790"/>
      <c r="R1" s="790"/>
      <c r="S1" s="790"/>
      <c r="T1" s="790"/>
      <c r="U1" s="791"/>
      <c r="V1" s="792" t="s">
        <v>197</v>
      </c>
      <c r="W1" s="793"/>
      <c r="X1" s="793"/>
      <c r="Y1" s="793"/>
      <c r="Z1" s="793"/>
      <c r="AA1" s="794"/>
    </row>
    <row r="2" spans="2:27" ht="19.5">
      <c r="B2" s="484" t="s">
        <v>1067</v>
      </c>
      <c r="E2" s="104" t="s">
        <v>933</v>
      </c>
      <c r="F2" s="105"/>
      <c r="G2" s="105"/>
      <c r="H2" s="105"/>
      <c r="I2" s="104"/>
      <c r="J2" s="795" t="s">
        <v>934</v>
      </c>
      <c r="K2" s="796"/>
      <c r="L2" s="796"/>
      <c r="M2" s="796"/>
      <c r="N2" s="796"/>
      <c r="O2" s="797"/>
      <c r="P2" s="795" t="s">
        <v>934</v>
      </c>
      <c r="Q2" s="796"/>
      <c r="R2" s="796"/>
      <c r="S2" s="796"/>
      <c r="T2" s="796"/>
      <c r="U2" s="797"/>
      <c r="V2" s="795" t="s">
        <v>934</v>
      </c>
      <c r="W2" s="796"/>
      <c r="X2" s="796"/>
      <c r="Y2" s="796"/>
      <c r="Z2" s="796"/>
      <c r="AA2" s="797"/>
    </row>
    <row r="3" spans="1:27" ht="19.5">
      <c r="A3" s="480">
        <v>2014</v>
      </c>
      <c r="B3" s="479" t="s">
        <v>154</v>
      </c>
      <c r="C3" s="106"/>
      <c r="D3" s="104"/>
      <c r="E3" s="111" t="s">
        <v>44</v>
      </c>
      <c r="F3" s="112" t="s">
        <v>45</v>
      </c>
      <c r="G3" s="112" t="s">
        <v>42</v>
      </c>
      <c r="H3" s="112" t="s">
        <v>43</v>
      </c>
      <c r="I3" s="111" t="s">
        <v>37</v>
      </c>
      <c r="J3" s="739" t="s">
        <v>44</v>
      </c>
      <c r="K3" s="112" t="s">
        <v>45</v>
      </c>
      <c r="L3" s="112" t="s">
        <v>42</v>
      </c>
      <c r="M3" s="112" t="s">
        <v>43</v>
      </c>
      <c r="N3" s="115" t="s">
        <v>37</v>
      </c>
      <c r="O3" s="740" t="s">
        <v>942</v>
      </c>
      <c r="P3" s="739" t="s">
        <v>44</v>
      </c>
      <c r="Q3" s="112" t="s">
        <v>45</v>
      </c>
      <c r="R3" s="112" t="s">
        <v>42</v>
      </c>
      <c r="S3" s="112" t="s">
        <v>43</v>
      </c>
      <c r="T3" s="114" t="s">
        <v>37</v>
      </c>
      <c r="U3" s="740" t="s">
        <v>942</v>
      </c>
      <c r="V3" s="739" t="s">
        <v>44</v>
      </c>
      <c r="W3" s="112" t="s">
        <v>45</v>
      </c>
      <c r="X3" s="112" t="s">
        <v>42</v>
      </c>
      <c r="Y3" s="112" t="s">
        <v>43</v>
      </c>
      <c r="Z3" s="115" t="s">
        <v>37</v>
      </c>
      <c r="AA3" s="740" t="s">
        <v>942</v>
      </c>
    </row>
    <row r="4" spans="1:27" ht="19.5">
      <c r="A4" s="554" t="s">
        <v>153</v>
      </c>
      <c r="B4" s="113" t="s">
        <v>179</v>
      </c>
      <c r="C4" s="110" t="s">
        <v>155</v>
      </c>
      <c r="D4" s="109" t="s">
        <v>182</v>
      </c>
      <c r="E4" s="109">
        <v>4</v>
      </c>
      <c r="F4" s="107">
        <v>11</v>
      </c>
      <c r="G4" s="107">
        <v>6</v>
      </c>
      <c r="H4" s="107">
        <v>9</v>
      </c>
      <c r="I4" s="109">
        <f>SUM(E4:H4)</f>
        <v>30</v>
      </c>
      <c r="J4" s="741">
        <v>2</v>
      </c>
      <c r="K4" s="597">
        <v>5</v>
      </c>
      <c r="L4" s="597">
        <v>2</v>
      </c>
      <c r="M4" s="597">
        <v>5</v>
      </c>
      <c r="N4" s="574">
        <f>SUM(J4:M4)</f>
        <v>14</v>
      </c>
      <c r="O4" s="742">
        <v>3</v>
      </c>
      <c r="P4" s="741">
        <v>3</v>
      </c>
      <c r="Q4" s="597">
        <v>4</v>
      </c>
      <c r="R4" s="653">
        <v>1</v>
      </c>
      <c r="S4" s="597">
        <v>6</v>
      </c>
      <c r="T4" s="598">
        <f>SUM(P4:S4)</f>
        <v>14</v>
      </c>
      <c r="U4" s="777">
        <v>2</v>
      </c>
      <c r="V4" s="741"/>
      <c r="W4" s="597"/>
      <c r="X4" s="597"/>
      <c r="Y4" s="597"/>
      <c r="Z4" s="598"/>
      <c r="AA4" s="742"/>
    </row>
    <row r="5" spans="1:27" ht="19.5">
      <c r="A5" s="482" t="s">
        <v>166</v>
      </c>
      <c r="B5" s="114" t="s">
        <v>167</v>
      </c>
      <c r="C5" s="110"/>
      <c r="D5" s="109" t="s">
        <v>194</v>
      </c>
      <c r="E5" s="109">
        <v>22</v>
      </c>
      <c r="F5" s="107">
        <v>24</v>
      </c>
      <c r="G5" s="107">
        <v>17</v>
      </c>
      <c r="H5" s="107">
        <v>15</v>
      </c>
      <c r="I5" s="109">
        <f>SUM(E5:H5)</f>
        <v>78</v>
      </c>
      <c r="J5" s="741">
        <v>0</v>
      </c>
      <c r="K5" s="597">
        <v>0</v>
      </c>
      <c r="L5" s="597">
        <v>0</v>
      </c>
      <c r="M5" s="597">
        <v>0</v>
      </c>
      <c r="N5" s="574">
        <v>0</v>
      </c>
      <c r="O5" s="743">
        <v>0</v>
      </c>
      <c r="P5" s="741">
        <v>0</v>
      </c>
      <c r="Q5" s="597">
        <v>0</v>
      </c>
      <c r="R5" s="597">
        <v>0</v>
      </c>
      <c r="S5" s="597">
        <v>0</v>
      </c>
      <c r="T5" s="574">
        <f aca="true" t="shared" si="0" ref="T5:T19">SUM(P5:S5)</f>
        <v>0</v>
      </c>
      <c r="U5" s="777">
        <v>0</v>
      </c>
      <c r="V5" s="741"/>
      <c r="W5" s="597"/>
      <c r="X5" s="597"/>
      <c r="Y5" s="597"/>
      <c r="Z5" s="574"/>
      <c r="AA5" s="742"/>
    </row>
    <row r="6" spans="1:27" ht="19.5">
      <c r="A6" s="482" t="s">
        <v>1126</v>
      </c>
      <c r="B6" s="114" t="s">
        <v>154</v>
      </c>
      <c r="C6" s="110"/>
      <c r="D6" s="109" t="s">
        <v>194</v>
      </c>
      <c r="E6" s="109">
        <v>22</v>
      </c>
      <c r="F6" s="107">
        <v>24</v>
      </c>
      <c r="G6" s="107">
        <v>17</v>
      </c>
      <c r="H6" s="107">
        <v>15</v>
      </c>
      <c r="I6" s="109">
        <f aca="true" t="shared" si="1" ref="I6:I16">SUM(E6:H6)</f>
        <v>78</v>
      </c>
      <c r="J6" s="741">
        <v>6</v>
      </c>
      <c r="K6" s="597">
        <v>14</v>
      </c>
      <c r="L6" s="597">
        <v>3</v>
      </c>
      <c r="M6" s="597">
        <v>6</v>
      </c>
      <c r="N6" s="574">
        <f>SUM(J6:M6)</f>
        <v>29</v>
      </c>
      <c r="O6" s="742">
        <v>10</v>
      </c>
      <c r="P6" s="741">
        <v>7</v>
      </c>
      <c r="Q6" s="597">
        <v>8</v>
      </c>
      <c r="R6" s="597">
        <v>5</v>
      </c>
      <c r="S6" s="597">
        <v>6</v>
      </c>
      <c r="T6" s="574">
        <f t="shared" si="0"/>
        <v>26</v>
      </c>
      <c r="U6" s="777">
        <v>7</v>
      </c>
      <c r="V6" s="741"/>
      <c r="W6" s="597"/>
      <c r="X6" s="597"/>
      <c r="Y6" s="597"/>
      <c r="Z6" s="574"/>
      <c r="AA6" s="742"/>
    </row>
    <row r="7" spans="1:27" ht="19.5">
      <c r="A7" s="482" t="s">
        <v>163</v>
      </c>
      <c r="B7" s="114" t="s">
        <v>164</v>
      </c>
      <c r="C7" s="110"/>
      <c r="D7" s="109" t="s">
        <v>187</v>
      </c>
      <c r="E7" s="109">
        <v>3</v>
      </c>
      <c r="F7" s="107">
        <v>15</v>
      </c>
      <c r="G7" s="107">
        <v>5</v>
      </c>
      <c r="H7" s="107">
        <v>7</v>
      </c>
      <c r="I7" s="109">
        <f t="shared" si="1"/>
        <v>30</v>
      </c>
      <c r="J7" s="741">
        <v>0</v>
      </c>
      <c r="K7" s="597">
        <v>0</v>
      </c>
      <c r="L7" s="597">
        <v>0</v>
      </c>
      <c r="M7" s="597">
        <v>0</v>
      </c>
      <c r="N7" s="574">
        <v>0</v>
      </c>
      <c r="O7" s="743">
        <v>0</v>
      </c>
      <c r="P7" s="741">
        <v>0</v>
      </c>
      <c r="Q7" s="597">
        <v>0</v>
      </c>
      <c r="R7" s="597">
        <v>0</v>
      </c>
      <c r="S7" s="597">
        <v>0</v>
      </c>
      <c r="T7" s="574">
        <f t="shared" si="0"/>
        <v>0</v>
      </c>
      <c r="U7" s="777">
        <v>0</v>
      </c>
      <c r="V7" s="741"/>
      <c r="W7" s="597"/>
      <c r="X7" s="597"/>
      <c r="Y7" s="597"/>
      <c r="Z7" s="574"/>
      <c r="AA7" s="742"/>
    </row>
    <row r="8" spans="1:27" ht="19.5">
      <c r="A8" s="482" t="s">
        <v>158</v>
      </c>
      <c r="B8" s="114" t="s">
        <v>159</v>
      </c>
      <c r="C8" s="110"/>
      <c r="D8" s="109" t="s">
        <v>184</v>
      </c>
      <c r="E8" s="109">
        <v>8</v>
      </c>
      <c r="F8" s="107">
        <v>18</v>
      </c>
      <c r="G8" s="107">
        <v>11</v>
      </c>
      <c r="H8" s="107">
        <v>17</v>
      </c>
      <c r="I8" s="109">
        <f t="shared" si="1"/>
        <v>54</v>
      </c>
      <c r="J8" s="741">
        <v>3</v>
      </c>
      <c r="K8" s="597">
        <v>6</v>
      </c>
      <c r="L8" s="597">
        <v>2</v>
      </c>
      <c r="M8" s="597">
        <v>6</v>
      </c>
      <c r="N8" s="574">
        <f>SUM(J8:M8)</f>
        <v>17</v>
      </c>
      <c r="O8" s="742">
        <v>2</v>
      </c>
      <c r="P8" s="741">
        <v>5</v>
      </c>
      <c r="Q8" s="597">
        <v>3</v>
      </c>
      <c r="R8" s="597">
        <v>4</v>
      </c>
      <c r="S8" s="597">
        <v>6</v>
      </c>
      <c r="T8" s="574">
        <f t="shared" si="0"/>
        <v>18</v>
      </c>
      <c r="U8" s="777">
        <v>4</v>
      </c>
      <c r="V8" s="741"/>
      <c r="W8" s="597"/>
      <c r="X8" s="597"/>
      <c r="Y8" s="597"/>
      <c r="Z8" s="574"/>
      <c r="AA8" s="742"/>
    </row>
    <row r="9" spans="1:27" ht="19.5">
      <c r="A9" s="482" t="s">
        <v>171</v>
      </c>
      <c r="B9" s="114" t="s">
        <v>172</v>
      </c>
      <c r="C9" s="110"/>
      <c r="D9" s="109" t="s">
        <v>189</v>
      </c>
      <c r="E9" s="109">
        <v>1</v>
      </c>
      <c r="F9" s="107">
        <v>7</v>
      </c>
      <c r="G9" s="107">
        <v>9</v>
      </c>
      <c r="H9" s="107">
        <v>9</v>
      </c>
      <c r="I9" s="109">
        <f t="shared" si="1"/>
        <v>26</v>
      </c>
      <c r="J9" s="741">
        <v>0</v>
      </c>
      <c r="K9" s="597">
        <v>0</v>
      </c>
      <c r="L9" s="597">
        <v>0</v>
      </c>
      <c r="M9" s="597">
        <v>0</v>
      </c>
      <c r="N9" s="574">
        <v>0</v>
      </c>
      <c r="O9" s="743">
        <v>0</v>
      </c>
      <c r="P9" s="741">
        <v>0</v>
      </c>
      <c r="Q9" s="597">
        <v>0</v>
      </c>
      <c r="R9" s="597">
        <v>0</v>
      </c>
      <c r="S9" s="597">
        <v>0</v>
      </c>
      <c r="T9" s="574">
        <f t="shared" si="0"/>
        <v>0</v>
      </c>
      <c r="U9" s="777">
        <v>0</v>
      </c>
      <c r="V9" s="741"/>
      <c r="W9" s="597"/>
      <c r="X9" s="597"/>
      <c r="Y9" s="597"/>
      <c r="Z9" s="574"/>
      <c r="AA9" s="742"/>
    </row>
    <row r="10" spans="1:27" ht="19.5">
      <c r="A10" s="482" t="s">
        <v>177</v>
      </c>
      <c r="B10" s="114" t="s">
        <v>178</v>
      </c>
      <c r="C10" s="110"/>
      <c r="D10" s="109" t="s">
        <v>193</v>
      </c>
      <c r="E10" s="109">
        <v>3</v>
      </c>
      <c r="F10" s="107">
        <v>5</v>
      </c>
      <c r="G10" s="107">
        <v>2</v>
      </c>
      <c r="H10" s="107"/>
      <c r="I10" s="109">
        <f t="shared" si="1"/>
        <v>10</v>
      </c>
      <c r="J10" s="741">
        <v>1</v>
      </c>
      <c r="K10" s="597">
        <v>5</v>
      </c>
      <c r="L10" s="597">
        <v>2</v>
      </c>
      <c r="M10" s="597">
        <v>4</v>
      </c>
      <c r="N10" s="574">
        <f aca="true" t="shared" si="2" ref="N10:N19">SUM(J10:M10)</f>
        <v>12</v>
      </c>
      <c r="O10" s="742">
        <v>2</v>
      </c>
      <c r="P10" s="741">
        <v>0</v>
      </c>
      <c r="Q10" s="597">
        <v>2</v>
      </c>
      <c r="R10" s="597">
        <v>0</v>
      </c>
      <c r="S10" s="597">
        <v>3</v>
      </c>
      <c r="T10" s="574">
        <f t="shared" si="0"/>
        <v>5</v>
      </c>
      <c r="U10" s="777">
        <v>2</v>
      </c>
      <c r="V10" s="741"/>
      <c r="W10" s="597"/>
      <c r="X10" s="597"/>
      <c r="Y10" s="597"/>
      <c r="Z10" s="574"/>
      <c r="AA10" s="742"/>
    </row>
    <row r="11" spans="1:27" ht="19.5">
      <c r="A11" s="482" t="s">
        <v>1127</v>
      </c>
      <c r="B11" s="114" t="s">
        <v>150</v>
      </c>
      <c r="C11" s="110"/>
      <c r="D11" s="109" t="s">
        <v>183</v>
      </c>
      <c r="E11" s="109">
        <v>1</v>
      </c>
      <c r="F11" s="107">
        <v>2</v>
      </c>
      <c r="G11" s="107"/>
      <c r="H11" s="107">
        <v>2</v>
      </c>
      <c r="I11" s="109">
        <f t="shared" si="1"/>
        <v>5</v>
      </c>
      <c r="J11" s="741">
        <v>2</v>
      </c>
      <c r="K11" s="597">
        <v>2</v>
      </c>
      <c r="L11" s="597">
        <v>0</v>
      </c>
      <c r="M11" s="597">
        <v>2</v>
      </c>
      <c r="N11" s="574">
        <f t="shared" si="2"/>
        <v>6</v>
      </c>
      <c r="O11" s="742">
        <v>0</v>
      </c>
      <c r="P11" s="741">
        <v>3</v>
      </c>
      <c r="Q11" s="597">
        <v>1</v>
      </c>
      <c r="R11" s="597">
        <v>0</v>
      </c>
      <c r="S11" s="597">
        <v>2</v>
      </c>
      <c r="T11" s="574">
        <f t="shared" si="0"/>
        <v>6</v>
      </c>
      <c r="U11" s="777">
        <v>1</v>
      </c>
      <c r="V11" s="741"/>
      <c r="W11" s="597"/>
      <c r="X11" s="597"/>
      <c r="Y11" s="597"/>
      <c r="Z11" s="574"/>
      <c r="AA11" s="742"/>
    </row>
    <row r="12" spans="1:27" s="402" customFormat="1" ht="19.5">
      <c r="A12" s="489" t="s">
        <v>1076</v>
      </c>
      <c r="B12" s="406" t="s">
        <v>1075</v>
      </c>
      <c r="C12" s="405"/>
      <c r="D12" s="403" t="s">
        <v>191</v>
      </c>
      <c r="E12" s="403">
        <v>17</v>
      </c>
      <c r="F12" s="404">
        <v>19</v>
      </c>
      <c r="G12" s="404">
        <v>19</v>
      </c>
      <c r="H12" s="404">
        <v>18</v>
      </c>
      <c r="I12" s="403">
        <f t="shared" si="1"/>
        <v>73</v>
      </c>
      <c r="J12" s="741">
        <v>0</v>
      </c>
      <c r="K12" s="597">
        <v>0</v>
      </c>
      <c r="L12" s="597">
        <v>0</v>
      </c>
      <c r="M12" s="597">
        <v>0</v>
      </c>
      <c r="N12" s="574">
        <v>0</v>
      </c>
      <c r="O12" s="743">
        <v>0</v>
      </c>
      <c r="P12" s="741">
        <v>0</v>
      </c>
      <c r="Q12" s="597">
        <v>0</v>
      </c>
      <c r="R12" s="597">
        <v>0</v>
      </c>
      <c r="S12" s="597">
        <v>0</v>
      </c>
      <c r="T12" s="574">
        <f t="shared" si="0"/>
        <v>0</v>
      </c>
      <c r="U12" s="777">
        <v>0</v>
      </c>
      <c r="V12" s="744"/>
      <c r="W12" s="599"/>
      <c r="X12" s="599"/>
      <c r="Y12" s="599"/>
      <c r="Z12" s="574"/>
      <c r="AA12" s="750"/>
    </row>
    <row r="13" spans="1:27" ht="19.5">
      <c r="A13" s="482" t="s">
        <v>169</v>
      </c>
      <c r="B13" s="114" t="s">
        <v>170</v>
      </c>
      <c r="C13" s="110"/>
      <c r="D13" s="109" t="s">
        <v>188</v>
      </c>
      <c r="E13" s="109">
        <v>16</v>
      </c>
      <c r="F13" s="107">
        <v>15</v>
      </c>
      <c r="G13" s="107">
        <v>7</v>
      </c>
      <c r="H13" s="107">
        <v>15</v>
      </c>
      <c r="I13" s="109">
        <f t="shared" si="1"/>
        <v>53</v>
      </c>
      <c r="J13" s="741">
        <v>3</v>
      </c>
      <c r="K13" s="597">
        <v>10</v>
      </c>
      <c r="L13" s="597">
        <v>6</v>
      </c>
      <c r="M13" s="597">
        <v>5</v>
      </c>
      <c r="N13" s="574">
        <f t="shared" si="2"/>
        <v>24</v>
      </c>
      <c r="O13" s="742">
        <v>2</v>
      </c>
      <c r="P13" s="741">
        <v>3</v>
      </c>
      <c r="Q13" s="597">
        <v>5</v>
      </c>
      <c r="R13" s="597">
        <v>1</v>
      </c>
      <c r="S13" s="597">
        <v>4</v>
      </c>
      <c r="T13" s="574">
        <f t="shared" si="0"/>
        <v>13</v>
      </c>
      <c r="U13" s="777">
        <v>2</v>
      </c>
      <c r="V13" s="741"/>
      <c r="W13" s="597"/>
      <c r="X13" s="597"/>
      <c r="Y13" s="597"/>
      <c r="Z13" s="574"/>
      <c r="AA13" s="742"/>
    </row>
    <row r="14" spans="1:27" ht="19.5">
      <c r="A14" s="482" t="s">
        <v>1116</v>
      </c>
      <c r="B14" s="114" t="s">
        <v>1117</v>
      </c>
      <c r="C14" s="110" t="s">
        <v>149</v>
      </c>
      <c r="D14" s="109" t="s">
        <v>185</v>
      </c>
      <c r="E14" s="109">
        <v>3</v>
      </c>
      <c r="F14" s="107">
        <v>9</v>
      </c>
      <c r="G14" s="107">
        <v>6</v>
      </c>
      <c r="H14" s="107">
        <v>20</v>
      </c>
      <c r="I14" s="109">
        <f>SUM(E14:H14)</f>
        <v>38</v>
      </c>
      <c r="J14" s="741">
        <v>3</v>
      </c>
      <c r="K14" s="597">
        <v>3</v>
      </c>
      <c r="L14" s="597">
        <v>4</v>
      </c>
      <c r="M14" s="597">
        <v>7</v>
      </c>
      <c r="N14" s="574">
        <f t="shared" si="2"/>
        <v>17</v>
      </c>
      <c r="O14" s="742">
        <v>0</v>
      </c>
      <c r="P14" s="741">
        <v>3</v>
      </c>
      <c r="Q14" s="597">
        <v>4</v>
      </c>
      <c r="R14" s="597">
        <v>4</v>
      </c>
      <c r="S14" s="597">
        <v>5</v>
      </c>
      <c r="T14" s="574">
        <f t="shared" si="0"/>
        <v>16</v>
      </c>
      <c r="U14" s="777">
        <v>1</v>
      </c>
      <c r="V14" s="741"/>
      <c r="W14" s="597"/>
      <c r="X14" s="597"/>
      <c r="Y14" s="597"/>
      <c r="Z14" s="574"/>
      <c r="AA14" s="742"/>
    </row>
    <row r="15" spans="1:27" ht="19.5">
      <c r="A15" s="482" t="s">
        <v>156</v>
      </c>
      <c r="B15" s="114" t="s">
        <v>157</v>
      </c>
      <c r="C15" s="110" t="s">
        <v>149</v>
      </c>
      <c r="D15" s="109" t="s">
        <v>185</v>
      </c>
      <c r="E15" s="109">
        <v>3</v>
      </c>
      <c r="F15" s="107">
        <v>9</v>
      </c>
      <c r="G15" s="107">
        <v>6</v>
      </c>
      <c r="H15" s="107">
        <v>20</v>
      </c>
      <c r="I15" s="109">
        <f t="shared" si="1"/>
        <v>38</v>
      </c>
      <c r="J15" s="741">
        <v>2</v>
      </c>
      <c r="K15" s="597">
        <v>7</v>
      </c>
      <c r="L15" s="597">
        <v>2</v>
      </c>
      <c r="M15" s="597">
        <v>1</v>
      </c>
      <c r="N15" s="574">
        <f t="shared" si="2"/>
        <v>12</v>
      </c>
      <c r="O15" s="742">
        <v>2</v>
      </c>
      <c r="P15" s="741">
        <v>3</v>
      </c>
      <c r="Q15" s="597">
        <v>4</v>
      </c>
      <c r="R15" s="597">
        <v>3</v>
      </c>
      <c r="S15" s="597">
        <v>5</v>
      </c>
      <c r="T15" s="574">
        <f t="shared" si="0"/>
        <v>15</v>
      </c>
      <c r="U15" s="777">
        <v>4</v>
      </c>
      <c r="V15" s="741"/>
      <c r="W15" s="597"/>
      <c r="X15" s="597"/>
      <c r="Y15" s="597"/>
      <c r="Z15" s="574"/>
      <c r="AA15" s="742"/>
    </row>
    <row r="16" spans="1:27" ht="19.5">
      <c r="A16" s="482" t="s">
        <v>173</v>
      </c>
      <c r="B16" s="114" t="s">
        <v>172</v>
      </c>
      <c r="C16" s="110"/>
      <c r="D16" s="109" t="s">
        <v>190</v>
      </c>
      <c r="E16" s="109">
        <v>9</v>
      </c>
      <c r="F16" s="107">
        <v>6</v>
      </c>
      <c r="G16" s="107">
        <v>10</v>
      </c>
      <c r="H16" s="107">
        <v>7</v>
      </c>
      <c r="I16" s="109">
        <f t="shared" si="1"/>
        <v>32</v>
      </c>
      <c r="J16" s="741">
        <v>0</v>
      </c>
      <c r="K16" s="597">
        <v>0</v>
      </c>
      <c r="L16" s="597">
        <v>0</v>
      </c>
      <c r="M16" s="597">
        <v>0</v>
      </c>
      <c r="N16" s="574">
        <v>0</v>
      </c>
      <c r="O16" s="743">
        <v>0</v>
      </c>
      <c r="P16" s="741">
        <v>0</v>
      </c>
      <c r="Q16" s="597">
        <v>0</v>
      </c>
      <c r="R16" s="597">
        <v>0</v>
      </c>
      <c r="S16" s="597">
        <v>0</v>
      </c>
      <c r="T16" s="574">
        <f t="shared" si="0"/>
        <v>0</v>
      </c>
      <c r="U16" s="777">
        <v>0</v>
      </c>
      <c r="V16" s="741"/>
      <c r="W16" s="597"/>
      <c r="X16" s="597"/>
      <c r="Y16" s="597"/>
      <c r="Z16" s="574"/>
      <c r="AA16" s="742"/>
    </row>
    <row r="17" spans="1:27" ht="19.5">
      <c r="A17" s="482" t="s">
        <v>175</v>
      </c>
      <c r="B17" s="114" t="s">
        <v>176</v>
      </c>
      <c r="C17" s="110"/>
      <c r="D17" s="109" t="s">
        <v>192</v>
      </c>
      <c r="E17" s="109"/>
      <c r="F17" s="107"/>
      <c r="G17" s="107"/>
      <c r="H17" s="107"/>
      <c r="I17" s="109"/>
      <c r="J17" s="741">
        <v>5</v>
      </c>
      <c r="K17" s="597">
        <v>6</v>
      </c>
      <c r="L17" s="597">
        <v>3</v>
      </c>
      <c r="M17" s="597">
        <v>5</v>
      </c>
      <c r="N17" s="574">
        <f t="shared" si="2"/>
        <v>19</v>
      </c>
      <c r="O17" s="742">
        <v>5</v>
      </c>
      <c r="P17" s="741">
        <v>5</v>
      </c>
      <c r="Q17" s="597">
        <v>3</v>
      </c>
      <c r="R17" s="597">
        <v>3</v>
      </c>
      <c r="S17" s="597">
        <v>4</v>
      </c>
      <c r="T17" s="574">
        <f t="shared" si="0"/>
        <v>15</v>
      </c>
      <c r="U17" s="777">
        <v>2</v>
      </c>
      <c r="V17" s="741"/>
      <c r="W17" s="597"/>
      <c r="X17" s="597"/>
      <c r="Y17" s="597"/>
      <c r="Z17" s="574"/>
      <c r="AA17" s="742"/>
    </row>
    <row r="18" spans="1:27" ht="19.5">
      <c r="A18" s="482" t="s">
        <v>161</v>
      </c>
      <c r="B18" s="114" t="s">
        <v>162</v>
      </c>
      <c r="C18" s="110"/>
      <c r="D18" s="109" t="s">
        <v>186</v>
      </c>
      <c r="E18" s="109">
        <v>7</v>
      </c>
      <c r="F18" s="107">
        <v>4</v>
      </c>
      <c r="G18" s="107">
        <v>4</v>
      </c>
      <c r="H18" s="107">
        <v>3</v>
      </c>
      <c r="I18" s="109">
        <f>SUM(E18:H18)</f>
        <v>18</v>
      </c>
      <c r="J18" s="741">
        <v>0</v>
      </c>
      <c r="K18" s="597">
        <v>0</v>
      </c>
      <c r="L18" s="597">
        <v>0</v>
      </c>
      <c r="M18" s="597">
        <v>0</v>
      </c>
      <c r="N18" s="574">
        <v>0</v>
      </c>
      <c r="O18" s="743">
        <v>0</v>
      </c>
      <c r="P18" s="741">
        <v>0</v>
      </c>
      <c r="Q18" s="597">
        <v>0</v>
      </c>
      <c r="R18" s="597">
        <v>0</v>
      </c>
      <c r="S18" s="597">
        <v>0</v>
      </c>
      <c r="T18" s="574">
        <f t="shared" si="0"/>
        <v>0</v>
      </c>
      <c r="U18" s="777">
        <v>0</v>
      </c>
      <c r="V18" s="741"/>
      <c r="W18" s="597"/>
      <c r="X18" s="597"/>
      <c r="Y18" s="597"/>
      <c r="Z18" s="574"/>
      <c r="AA18" s="742"/>
    </row>
    <row r="19" spans="1:27" ht="19.5">
      <c r="A19" s="482" t="s">
        <v>151</v>
      </c>
      <c r="B19" s="114" t="s">
        <v>152</v>
      </c>
      <c r="C19" s="110"/>
      <c r="D19" s="109" t="s">
        <v>181</v>
      </c>
      <c r="E19" s="109"/>
      <c r="F19" s="107"/>
      <c r="G19" s="107"/>
      <c r="H19" s="107"/>
      <c r="I19" s="109"/>
      <c r="J19" s="741">
        <v>4</v>
      </c>
      <c r="K19" s="597">
        <v>6</v>
      </c>
      <c r="L19" s="597">
        <v>3</v>
      </c>
      <c r="M19" s="597">
        <v>7</v>
      </c>
      <c r="N19" s="574">
        <f t="shared" si="2"/>
        <v>20</v>
      </c>
      <c r="O19" s="742">
        <v>3</v>
      </c>
      <c r="P19" s="741">
        <v>2</v>
      </c>
      <c r="Q19" s="597">
        <v>8</v>
      </c>
      <c r="R19" s="597">
        <v>2</v>
      </c>
      <c r="S19" s="597">
        <v>5</v>
      </c>
      <c r="T19" s="779">
        <f t="shared" si="0"/>
        <v>17</v>
      </c>
      <c r="U19" s="777">
        <v>3</v>
      </c>
      <c r="V19" s="741"/>
      <c r="W19" s="597"/>
      <c r="X19" s="597"/>
      <c r="Y19" s="597"/>
      <c r="Z19" s="574"/>
      <c r="AA19" s="742"/>
    </row>
    <row r="20" spans="10:27" ht="20.25" thickBot="1">
      <c r="J20" s="745">
        <f aca="true" t="shared" si="3" ref="J20:O20">SUM(J4:J19)</f>
        <v>31</v>
      </c>
      <c r="K20" s="746">
        <f t="shared" si="3"/>
        <v>64</v>
      </c>
      <c r="L20" s="746">
        <f t="shared" si="3"/>
        <v>27</v>
      </c>
      <c r="M20" s="747">
        <f t="shared" si="3"/>
        <v>48</v>
      </c>
      <c r="N20" s="748">
        <f t="shared" si="3"/>
        <v>170</v>
      </c>
      <c r="O20" s="749">
        <f t="shared" si="3"/>
        <v>29</v>
      </c>
      <c r="P20" s="745">
        <f aca="true" t="shared" si="4" ref="P20:AA20">SUM(P4:P19)</f>
        <v>34</v>
      </c>
      <c r="Q20" s="746">
        <f t="shared" si="4"/>
        <v>42</v>
      </c>
      <c r="R20" s="746">
        <f t="shared" si="4"/>
        <v>23</v>
      </c>
      <c r="S20" s="747">
        <f t="shared" si="4"/>
        <v>46</v>
      </c>
      <c r="T20" s="778">
        <f t="shared" si="4"/>
        <v>145</v>
      </c>
      <c r="U20" s="749">
        <f t="shared" si="4"/>
        <v>28</v>
      </c>
      <c r="V20" s="745">
        <f t="shared" si="4"/>
        <v>0</v>
      </c>
      <c r="W20" s="746">
        <f t="shared" si="4"/>
        <v>0</v>
      </c>
      <c r="X20" s="746">
        <f t="shared" si="4"/>
        <v>0</v>
      </c>
      <c r="Y20" s="747">
        <f t="shared" si="4"/>
        <v>0</v>
      </c>
      <c r="Z20" s="751">
        <f t="shared" si="4"/>
        <v>0</v>
      </c>
      <c r="AA20" s="749">
        <f t="shared" si="4"/>
        <v>0</v>
      </c>
    </row>
  </sheetData>
  <sheetProtection/>
  <mergeCells count="6">
    <mergeCell ref="J1:O1"/>
    <mergeCell ref="P1:U1"/>
    <mergeCell ref="V1:AA1"/>
    <mergeCell ref="J2:O2"/>
    <mergeCell ref="P2:U2"/>
    <mergeCell ref="V2:AA2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  <ignoredErrors>
    <ignoredError sqref="T4:T15 T16:T1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EP5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13.7109375" style="1" customWidth="1"/>
    <col min="3" max="3" width="10.28125" style="1" customWidth="1"/>
    <col min="4" max="4" width="7.7109375" style="1" customWidth="1"/>
    <col min="5" max="5" width="3.28125" style="84" customWidth="1"/>
    <col min="6" max="6" width="11.421875" style="1" customWidth="1"/>
    <col min="7" max="7" width="7.7109375" style="1" customWidth="1"/>
    <col min="8" max="8" width="13.7109375" style="1" customWidth="1"/>
    <col min="9" max="9" width="10.28125" style="1" customWidth="1"/>
    <col min="10" max="10" width="7.7109375" style="1" customWidth="1"/>
    <col min="11" max="11" width="3.28125" style="84" customWidth="1"/>
    <col min="12" max="16384" width="11.421875" style="1" customWidth="1"/>
  </cols>
  <sheetData>
    <row r="1" spans="2:11" s="19" customFormat="1" ht="18" customHeight="1" thickBot="1">
      <c r="B1" s="116"/>
      <c r="C1" s="116"/>
      <c r="D1" s="116"/>
      <c r="E1" s="88"/>
      <c r="H1" s="116"/>
      <c r="I1" s="116"/>
      <c r="J1" s="116"/>
      <c r="K1" s="88"/>
    </row>
    <row r="2" spans="1:146" s="4" customFormat="1" ht="12.75" thickBot="1">
      <c r="A2" s="2" t="s">
        <v>48</v>
      </c>
      <c r="B2" s="99" t="s">
        <v>3</v>
      </c>
      <c r="C2" s="23" t="s">
        <v>4</v>
      </c>
      <c r="D2" s="24" t="s">
        <v>5</v>
      </c>
      <c r="E2" s="78"/>
      <c r="F2" s="3"/>
      <c r="G2" s="2" t="s">
        <v>48</v>
      </c>
      <c r="H2" s="99" t="s">
        <v>3</v>
      </c>
      <c r="I2" s="23" t="s">
        <v>4</v>
      </c>
      <c r="J2" s="24" t="s">
        <v>5</v>
      </c>
      <c r="K2" s="7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1" ht="12">
      <c r="A3" s="7">
        <v>679496</v>
      </c>
      <c r="B3" s="9" t="s">
        <v>117</v>
      </c>
      <c r="C3" s="5" t="s">
        <v>118</v>
      </c>
      <c r="D3" s="12" t="s">
        <v>51</v>
      </c>
      <c r="E3" s="89" t="s">
        <v>42</v>
      </c>
      <c r="G3" s="7"/>
      <c r="H3" s="9"/>
      <c r="I3" s="5"/>
      <c r="J3" s="12"/>
      <c r="K3" s="89"/>
    </row>
    <row r="4" spans="1:11" ht="12">
      <c r="A4" s="7">
        <v>680954</v>
      </c>
      <c r="B4" s="9" t="s">
        <v>119</v>
      </c>
      <c r="C4" s="5" t="s">
        <v>120</v>
      </c>
      <c r="D4" s="12" t="s">
        <v>51</v>
      </c>
      <c r="E4" s="89" t="s">
        <v>42</v>
      </c>
      <c r="G4" s="7">
        <v>693161</v>
      </c>
      <c r="H4" s="9" t="s">
        <v>233</v>
      </c>
      <c r="I4" s="5" t="s">
        <v>234</v>
      </c>
      <c r="J4" s="12" t="s">
        <v>51</v>
      </c>
      <c r="K4" s="89" t="s">
        <v>18</v>
      </c>
    </row>
    <row r="5" spans="1:11" ht="12">
      <c r="A5" s="7">
        <v>680956</v>
      </c>
      <c r="B5" s="9" t="s">
        <v>121</v>
      </c>
      <c r="C5" s="5" t="s">
        <v>122</v>
      </c>
      <c r="D5" s="12" t="s">
        <v>51</v>
      </c>
      <c r="E5" s="89" t="s">
        <v>42</v>
      </c>
      <c r="G5" s="7">
        <v>653478</v>
      </c>
      <c r="H5" s="9" t="s">
        <v>123</v>
      </c>
      <c r="I5" s="5" t="s">
        <v>124</v>
      </c>
      <c r="J5" s="12" t="s">
        <v>51</v>
      </c>
      <c r="K5" s="89" t="s">
        <v>18</v>
      </c>
    </row>
    <row r="6" spans="1:11" ht="12">
      <c r="A6" s="7">
        <v>653478</v>
      </c>
      <c r="B6" s="9" t="s">
        <v>123</v>
      </c>
      <c r="C6" s="5" t="s">
        <v>124</v>
      </c>
      <c r="D6" s="12" t="s">
        <v>51</v>
      </c>
      <c r="E6" s="89" t="s">
        <v>42</v>
      </c>
      <c r="G6" s="7">
        <v>145008</v>
      </c>
      <c r="H6" s="9" t="s">
        <v>235</v>
      </c>
      <c r="I6" s="5" t="s">
        <v>236</v>
      </c>
      <c r="J6" s="12" t="s">
        <v>51</v>
      </c>
      <c r="K6" s="89" t="s">
        <v>18</v>
      </c>
    </row>
    <row r="7" spans="1:11" ht="12">
      <c r="A7" s="7">
        <v>137688</v>
      </c>
      <c r="B7" s="9" t="s">
        <v>125</v>
      </c>
      <c r="C7" s="5" t="s">
        <v>126</v>
      </c>
      <c r="D7" s="12" t="s">
        <v>51</v>
      </c>
      <c r="E7" s="89" t="s">
        <v>42</v>
      </c>
      <c r="G7" s="7">
        <v>140014</v>
      </c>
      <c r="H7" s="9" t="s">
        <v>237</v>
      </c>
      <c r="I7" s="5" t="s">
        <v>238</v>
      </c>
      <c r="J7" s="12" t="s">
        <v>51</v>
      </c>
      <c r="K7" s="89" t="s">
        <v>18</v>
      </c>
    </row>
    <row r="8" spans="1:11" ht="12">
      <c r="A8" s="7">
        <v>680957</v>
      </c>
      <c r="B8" s="9" t="s">
        <v>127</v>
      </c>
      <c r="C8" s="5" t="s">
        <v>105</v>
      </c>
      <c r="D8" s="12" t="s">
        <v>51</v>
      </c>
      <c r="E8" s="89" t="s">
        <v>42</v>
      </c>
      <c r="G8" s="7">
        <v>657915</v>
      </c>
      <c r="H8" s="9" t="s">
        <v>239</v>
      </c>
      <c r="I8" s="5" t="s">
        <v>240</v>
      </c>
      <c r="J8" s="12" t="s">
        <v>51</v>
      </c>
      <c r="K8" s="89" t="s">
        <v>18</v>
      </c>
    </row>
    <row r="9" spans="1:11" ht="12">
      <c r="A9" s="7">
        <v>804120</v>
      </c>
      <c r="B9" s="9" t="s">
        <v>58</v>
      </c>
      <c r="C9" s="5" t="s">
        <v>128</v>
      </c>
      <c r="D9" s="12" t="s">
        <v>51</v>
      </c>
      <c r="E9" s="89" t="s">
        <v>42</v>
      </c>
      <c r="G9" s="7">
        <v>687675</v>
      </c>
      <c r="H9" s="9" t="s">
        <v>241</v>
      </c>
      <c r="I9" s="5" t="s">
        <v>242</v>
      </c>
      <c r="J9" s="12" t="s">
        <v>51</v>
      </c>
      <c r="K9" s="89" t="s">
        <v>18</v>
      </c>
    </row>
    <row r="10" spans="1:11" ht="12">
      <c r="A10" s="7">
        <v>679526</v>
      </c>
      <c r="B10" s="9" t="s">
        <v>129</v>
      </c>
      <c r="C10" s="5" t="s">
        <v>130</v>
      </c>
      <c r="D10" s="12" t="s">
        <v>51</v>
      </c>
      <c r="E10" s="89" t="s">
        <v>42</v>
      </c>
      <c r="G10" s="7">
        <v>680958</v>
      </c>
      <c r="H10" s="9" t="s">
        <v>243</v>
      </c>
      <c r="I10" s="5" t="s">
        <v>244</v>
      </c>
      <c r="J10" s="12" t="s">
        <v>51</v>
      </c>
      <c r="K10" s="89" t="s">
        <v>18</v>
      </c>
    </row>
    <row r="11" spans="1:11" ht="12">
      <c r="A11" s="7">
        <v>137690</v>
      </c>
      <c r="B11" s="9" t="s">
        <v>131</v>
      </c>
      <c r="C11" s="5" t="s">
        <v>132</v>
      </c>
      <c r="D11" s="12" t="s">
        <v>51</v>
      </c>
      <c r="E11" s="89" t="s">
        <v>42</v>
      </c>
      <c r="G11" s="7">
        <v>716358</v>
      </c>
      <c r="H11" s="9" t="s">
        <v>245</v>
      </c>
      <c r="I11" s="5" t="s">
        <v>246</v>
      </c>
      <c r="J11" s="12" t="s">
        <v>51</v>
      </c>
      <c r="K11" s="89" t="s">
        <v>18</v>
      </c>
    </row>
    <row r="12" spans="1:11" ht="12">
      <c r="A12" s="7">
        <v>680968</v>
      </c>
      <c r="B12" s="9" t="s">
        <v>133</v>
      </c>
      <c r="C12" s="5" t="s">
        <v>134</v>
      </c>
      <c r="D12" s="12" t="s">
        <v>51</v>
      </c>
      <c r="E12" s="89" t="s">
        <v>42</v>
      </c>
      <c r="G12" s="7">
        <v>685362</v>
      </c>
      <c r="H12" s="9" t="s">
        <v>66</v>
      </c>
      <c r="I12" s="5" t="s">
        <v>247</v>
      </c>
      <c r="J12" s="12" t="s">
        <v>51</v>
      </c>
      <c r="K12" s="89" t="s">
        <v>18</v>
      </c>
    </row>
    <row r="13" spans="1:11" ht="12">
      <c r="A13" s="7">
        <v>197581</v>
      </c>
      <c r="B13" s="9" t="s">
        <v>135</v>
      </c>
      <c r="C13" s="5" t="s">
        <v>136</v>
      </c>
      <c r="D13" s="12" t="s">
        <v>51</v>
      </c>
      <c r="E13" s="89" t="s">
        <v>42</v>
      </c>
      <c r="G13" s="7">
        <v>137696</v>
      </c>
      <c r="H13" s="9" t="s">
        <v>248</v>
      </c>
      <c r="I13" s="5" t="s">
        <v>249</v>
      </c>
      <c r="J13" s="12" t="s">
        <v>51</v>
      </c>
      <c r="K13" s="89" t="s">
        <v>18</v>
      </c>
    </row>
    <row r="14" spans="1:11" ht="12">
      <c r="A14" s="7">
        <v>680978</v>
      </c>
      <c r="B14" s="9" t="s">
        <v>137</v>
      </c>
      <c r="C14" s="5" t="s">
        <v>138</v>
      </c>
      <c r="D14" s="12" t="s">
        <v>51</v>
      </c>
      <c r="E14" s="89" t="s">
        <v>42</v>
      </c>
      <c r="G14" s="7">
        <v>137714</v>
      </c>
      <c r="H14" s="9" t="s">
        <v>250</v>
      </c>
      <c r="I14" s="5" t="s">
        <v>251</v>
      </c>
      <c r="J14" s="12" t="s">
        <v>51</v>
      </c>
      <c r="K14" s="89" t="s">
        <v>18</v>
      </c>
    </row>
    <row r="15" spans="1:11" ht="12">
      <c r="A15" s="7">
        <v>542026</v>
      </c>
      <c r="B15" s="9" t="s">
        <v>139</v>
      </c>
      <c r="C15" s="5" t="s">
        <v>140</v>
      </c>
      <c r="D15" s="12" t="s">
        <v>51</v>
      </c>
      <c r="E15" s="89" t="s">
        <v>42</v>
      </c>
      <c r="G15" s="7">
        <v>549035</v>
      </c>
      <c r="H15" s="9" t="s">
        <v>252</v>
      </c>
      <c r="I15" s="5" t="s">
        <v>253</v>
      </c>
      <c r="J15" s="12" t="s">
        <v>51</v>
      </c>
      <c r="K15" s="89" t="s">
        <v>18</v>
      </c>
    </row>
    <row r="16" spans="1:11" ht="12">
      <c r="A16" s="7">
        <v>140006</v>
      </c>
      <c r="B16" s="9" t="s">
        <v>141</v>
      </c>
      <c r="C16" s="5" t="s">
        <v>142</v>
      </c>
      <c r="D16" s="12" t="s">
        <v>51</v>
      </c>
      <c r="E16" s="89" t="s">
        <v>42</v>
      </c>
      <c r="G16" s="7">
        <v>680969</v>
      </c>
      <c r="H16" s="9" t="s">
        <v>254</v>
      </c>
      <c r="I16" s="5" t="s">
        <v>255</v>
      </c>
      <c r="J16" s="12" t="s">
        <v>51</v>
      </c>
      <c r="K16" s="89" t="s">
        <v>18</v>
      </c>
    </row>
    <row r="17" spans="1:11" ht="12">
      <c r="A17" s="7">
        <v>693180</v>
      </c>
      <c r="B17" s="9" t="s">
        <v>143</v>
      </c>
      <c r="C17" s="5" t="s">
        <v>144</v>
      </c>
      <c r="D17" s="12" t="s">
        <v>51</v>
      </c>
      <c r="E17" s="89" t="s">
        <v>42</v>
      </c>
      <c r="G17" s="7">
        <v>679531</v>
      </c>
      <c r="H17" s="9" t="s">
        <v>68</v>
      </c>
      <c r="I17" s="5" t="s">
        <v>256</v>
      </c>
      <c r="J17" s="12" t="s">
        <v>51</v>
      </c>
      <c r="K17" s="89" t="s">
        <v>18</v>
      </c>
    </row>
    <row r="18" spans="1:11" ht="12">
      <c r="A18" s="7">
        <v>542035</v>
      </c>
      <c r="B18" s="9" t="s">
        <v>145</v>
      </c>
      <c r="C18" s="5" t="s">
        <v>146</v>
      </c>
      <c r="D18" s="12" t="s">
        <v>51</v>
      </c>
      <c r="E18" s="89" t="s">
        <v>42</v>
      </c>
      <c r="G18" s="7">
        <v>180777</v>
      </c>
      <c r="H18" s="9" t="s">
        <v>257</v>
      </c>
      <c r="I18" s="5" t="s">
        <v>240</v>
      </c>
      <c r="J18" s="12" t="s">
        <v>51</v>
      </c>
      <c r="K18" s="89" t="s">
        <v>18</v>
      </c>
    </row>
    <row r="19" spans="1:11" ht="12">
      <c r="A19" s="7">
        <v>547080</v>
      </c>
      <c r="B19" s="9" t="s">
        <v>147</v>
      </c>
      <c r="C19" s="5" t="s">
        <v>148</v>
      </c>
      <c r="D19" s="12" t="s">
        <v>51</v>
      </c>
      <c r="E19" s="89" t="s">
        <v>42</v>
      </c>
      <c r="G19" s="7">
        <v>679541</v>
      </c>
      <c r="H19" s="9" t="s">
        <v>258</v>
      </c>
      <c r="I19" s="5" t="s">
        <v>259</v>
      </c>
      <c r="J19" s="12" t="s">
        <v>51</v>
      </c>
      <c r="K19" s="89" t="s">
        <v>18</v>
      </c>
    </row>
    <row r="20" spans="1:11" ht="12">
      <c r="A20" s="7"/>
      <c r="B20" s="9"/>
      <c r="C20" s="5"/>
      <c r="D20" s="12"/>
      <c r="E20" s="89"/>
      <c r="G20" s="7">
        <v>803776</v>
      </c>
      <c r="H20" s="9" t="s">
        <v>260</v>
      </c>
      <c r="I20" s="5" t="s">
        <v>261</v>
      </c>
      <c r="J20" s="12" t="s">
        <v>51</v>
      </c>
      <c r="K20" s="89" t="s">
        <v>18</v>
      </c>
    </row>
    <row r="21" spans="1:11" ht="12">
      <c r="A21" s="7">
        <v>680952</v>
      </c>
      <c r="B21" s="9" t="s">
        <v>49</v>
      </c>
      <c r="C21" s="5" t="s">
        <v>50</v>
      </c>
      <c r="D21" s="12" t="s">
        <v>51</v>
      </c>
      <c r="E21" s="89" t="s">
        <v>43</v>
      </c>
      <c r="G21" s="7">
        <v>693174</v>
      </c>
      <c r="H21" s="9" t="s">
        <v>143</v>
      </c>
      <c r="I21" s="5" t="s">
        <v>262</v>
      </c>
      <c r="J21" s="12" t="s">
        <v>51</v>
      </c>
      <c r="K21" s="89" t="s">
        <v>18</v>
      </c>
    </row>
    <row r="22" spans="1:11" ht="12">
      <c r="A22" s="7">
        <v>142451</v>
      </c>
      <c r="B22" s="9" t="s">
        <v>52</v>
      </c>
      <c r="C22" s="5" t="s">
        <v>53</v>
      </c>
      <c r="D22" s="12" t="s">
        <v>51</v>
      </c>
      <c r="E22" s="89" t="s">
        <v>43</v>
      </c>
      <c r="G22" s="7">
        <v>716431</v>
      </c>
      <c r="H22" s="9" t="s">
        <v>263</v>
      </c>
      <c r="I22" s="5" t="s">
        <v>264</v>
      </c>
      <c r="J22" s="12" t="s">
        <v>51</v>
      </c>
      <c r="K22" s="89" t="s">
        <v>18</v>
      </c>
    </row>
    <row r="23" spans="1:11" ht="12">
      <c r="A23" s="7">
        <v>380955</v>
      </c>
      <c r="B23" s="9" t="s">
        <v>54</v>
      </c>
      <c r="C23" s="5" t="s">
        <v>55</v>
      </c>
      <c r="D23" s="12" t="s">
        <v>51</v>
      </c>
      <c r="E23" s="89" t="s">
        <v>43</v>
      </c>
      <c r="G23" s="7">
        <v>137692</v>
      </c>
      <c r="H23" s="9" t="s">
        <v>265</v>
      </c>
      <c r="I23" s="5" t="s">
        <v>266</v>
      </c>
      <c r="J23" s="12" t="s">
        <v>51</v>
      </c>
      <c r="K23" s="89" t="s">
        <v>18</v>
      </c>
    </row>
    <row r="24" spans="1:11" ht="12">
      <c r="A24" s="7">
        <v>679505</v>
      </c>
      <c r="B24" s="9" t="s">
        <v>56</v>
      </c>
      <c r="C24" s="5" t="s">
        <v>57</v>
      </c>
      <c r="D24" s="12" t="s">
        <v>51</v>
      </c>
      <c r="E24" s="89" t="s">
        <v>43</v>
      </c>
      <c r="G24" s="7">
        <v>157711</v>
      </c>
      <c r="H24" s="9" t="s">
        <v>267</v>
      </c>
      <c r="I24" s="5" t="s">
        <v>268</v>
      </c>
      <c r="J24" s="12" t="s">
        <v>51</v>
      </c>
      <c r="K24" s="89" t="s">
        <v>18</v>
      </c>
    </row>
    <row r="25" spans="1:11" ht="12">
      <c r="A25" s="7">
        <v>804120</v>
      </c>
      <c r="B25" s="9" t="s">
        <v>58</v>
      </c>
      <c r="C25" s="5" t="s">
        <v>59</v>
      </c>
      <c r="D25" s="12" t="s">
        <v>51</v>
      </c>
      <c r="E25" s="89" t="s">
        <v>43</v>
      </c>
      <c r="G25" s="7">
        <v>716356</v>
      </c>
      <c r="H25" s="9" t="s">
        <v>269</v>
      </c>
      <c r="I25" s="5" t="s">
        <v>270</v>
      </c>
      <c r="J25" s="12" t="s">
        <v>51</v>
      </c>
      <c r="K25" s="89" t="s">
        <v>18</v>
      </c>
    </row>
    <row r="26" spans="1:11" ht="12">
      <c r="A26" s="7">
        <v>140009</v>
      </c>
      <c r="B26" s="9" t="s">
        <v>70</v>
      </c>
      <c r="C26" s="5" t="s">
        <v>71</v>
      </c>
      <c r="D26" s="12" t="s">
        <v>51</v>
      </c>
      <c r="E26" s="89" t="s">
        <v>43</v>
      </c>
      <c r="G26" s="7"/>
      <c r="H26" s="9"/>
      <c r="I26" s="5"/>
      <c r="J26" s="12"/>
      <c r="K26" s="89"/>
    </row>
    <row r="27" spans="1:11" ht="12">
      <c r="A27" s="7">
        <v>679521</v>
      </c>
      <c r="B27" s="9" t="s">
        <v>60</v>
      </c>
      <c r="C27" s="5" t="s">
        <v>61</v>
      </c>
      <c r="D27" s="12" t="s">
        <v>51</v>
      </c>
      <c r="E27" s="89" t="s">
        <v>43</v>
      </c>
      <c r="G27" s="7">
        <v>687656</v>
      </c>
      <c r="H27" s="9" t="s">
        <v>80</v>
      </c>
      <c r="I27" s="5" t="s">
        <v>81</v>
      </c>
      <c r="J27" s="12" t="s">
        <v>51</v>
      </c>
      <c r="K27" s="89" t="s">
        <v>198</v>
      </c>
    </row>
    <row r="28" spans="1:11" ht="12">
      <c r="A28" s="7">
        <v>379527</v>
      </c>
      <c r="B28" s="9" t="s">
        <v>62</v>
      </c>
      <c r="C28" s="5" t="s">
        <v>63</v>
      </c>
      <c r="D28" s="12" t="s">
        <v>51</v>
      </c>
      <c r="E28" s="89" t="s">
        <v>43</v>
      </c>
      <c r="G28" s="7">
        <v>542031</v>
      </c>
      <c r="H28" s="9" t="s">
        <v>115</v>
      </c>
      <c r="I28" s="5" t="s">
        <v>116</v>
      </c>
      <c r="J28" s="12" t="s">
        <v>51</v>
      </c>
      <c r="K28" s="89" t="s">
        <v>198</v>
      </c>
    </row>
    <row r="29" spans="1:11" ht="12">
      <c r="A29" s="7">
        <v>693168</v>
      </c>
      <c r="B29" s="9" t="s">
        <v>64</v>
      </c>
      <c r="C29" s="5" t="s">
        <v>65</v>
      </c>
      <c r="D29" s="12" t="s">
        <v>51</v>
      </c>
      <c r="E29" s="89" t="s">
        <v>43</v>
      </c>
      <c r="G29" s="7">
        <v>697508</v>
      </c>
      <c r="H29" s="9" t="s">
        <v>82</v>
      </c>
      <c r="I29" s="5" t="s">
        <v>83</v>
      </c>
      <c r="J29" s="12" t="s">
        <v>51</v>
      </c>
      <c r="K29" s="89" t="s">
        <v>198</v>
      </c>
    </row>
    <row r="30" spans="1:11" ht="12">
      <c r="A30" s="7">
        <v>685360</v>
      </c>
      <c r="B30" s="9" t="s">
        <v>66</v>
      </c>
      <c r="C30" s="5" t="s">
        <v>67</v>
      </c>
      <c r="D30" s="12" t="s">
        <v>51</v>
      </c>
      <c r="E30" s="89" t="s">
        <v>43</v>
      </c>
      <c r="G30" s="7">
        <v>679511</v>
      </c>
      <c r="H30" s="9" t="s">
        <v>84</v>
      </c>
      <c r="I30" s="5" t="s">
        <v>79</v>
      </c>
      <c r="J30" s="12" t="s">
        <v>51</v>
      </c>
      <c r="K30" s="89" t="s">
        <v>198</v>
      </c>
    </row>
    <row r="31" spans="1:11" ht="12">
      <c r="A31" s="7">
        <v>679533</v>
      </c>
      <c r="B31" s="9" t="s">
        <v>68</v>
      </c>
      <c r="C31" s="5" t="s">
        <v>69</v>
      </c>
      <c r="D31" s="12" t="s">
        <v>51</v>
      </c>
      <c r="E31" s="89" t="s">
        <v>43</v>
      </c>
      <c r="G31" s="7">
        <v>804119</v>
      </c>
      <c r="H31" s="9" t="s">
        <v>58</v>
      </c>
      <c r="I31" s="5" t="s">
        <v>85</v>
      </c>
      <c r="J31" s="12" t="s">
        <v>51</v>
      </c>
      <c r="K31" s="89" t="s">
        <v>198</v>
      </c>
    </row>
    <row r="32" spans="1:11" ht="12">
      <c r="A32" s="7">
        <v>695216</v>
      </c>
      <c r="B32" s="9" t="s">
        <v>72</v>
      </c>
      <c r="C32" s="5" t="s">
        <v>73</v>
      </c>
      <c r="D32" s="12" t="s">
        <v>51</v>
      </c>
      <c r="E32" s="89" t="s">
        <v>43</v>
      </c>
      <c r="G32" s="7">
        <v>716395</v>
      </c>
      <c r="H32" s="9" t="s">
        <v>60</v>
      </c>
      <c r="I32" s="5" t="s">
        <v>75</v>
      </c>
      <c r="J32" s="12" t="s">
        <v>51</v>
      </c>
      <c r="K32" s="89" t="s">
        <v>198</v>
      </c>
    </row>
    <row r="33" spans="1:11" ht="12">
      <c r="A33" s="7">
        <v>687667</v>
      </c>
      <c r="B33" s="9" t="s">
        <v>74</v>
      </c>
      <c r="C33" s="5" t="s">
        <v>75</v>
      </c>
      <c r="D33" s="12" t="s">
        <v>51</v>
      </c>
      <c r="E33" s="89" t="s">
        <v>43</v>
      </c>
      <c r="G33" s="7">
        <v>656757</v>
      </c>
      <c r="H33" s="9" t="s">
        <v>86</v>
      </c>
      <c r="I33" s="5" t="s">
        <v>87</v>
      </c>
      <c r="J33" s="12" t="s">
        <v>51</v>
      </c>
      <c r="K33" s="89" t="s">
        <v>198</v>
      </c>
    </row>
    <row r="34" spans="1:11" ht="12">
      <c r="A34" s="7">
        <v>679555</v>
      </c>
      <c r="B34" s="9" t="s">
        <v>76</v>
      </c>
      <c r="C34" s="5" t="s">
        <v>77</v>
      </c>
      <c r="D34" s="12" t="s">
        <v>51</v>
      </c>
      <c r="E34" s="89" t="s">
        <v>43</v>
      </c>
      <c r="G34" s="7">
        <v>679523</v>
      </c>
      <c r="H34" s="9" t="s">
        <v>88</v>
      </c>
      <c r="I34" s="5" t="s">
        <v>63</v>
      </c>
      <c r="J34" s="12" t="s">
        <v>51</v>
      </c>
      <c r="K34" s="89" t="s">
        <v>198</v>
      </c>
    </row>
    <row r="35" spans="1:11" ht="12">
      <c r="A35" s="7">
        <v>694600</v>
      </c>
      <c r="B35" s="9" t="s">
        <v>78</v>
      </c>
      <c r="C35" s="5" t="s">
        <v>79</v>
      </c>
      <c r="D35" s="12" t="s">
        <v>51</v>
      </c>
      <c r="E35" s="89" t="s">
        <v>43</v>
      </c>
      <c r="G35" s="7">
        <v>679525</v>
      </c>
      <c r="H35" s="9" t="s">
        <v>89</v>
      </c>
      <c r="I35" s="5" t="s">
        <v>81</v>
      </c>
      <c r="J35" s="12" t="s">
        <v>51</v>
      </c>
      <c r="K35" s="89" t="s">
        <v>198</v>
      </c>
    </row>
    <row r="36" spans="1:11" ht="12">
      <c r="A36" s="7"/>
      <c r="B36" s="9"/>
      <c r="C36" s="5"/>
      <c r="D36" s="12"/>
      <c r="E36" s="89"/>
      <c r="G36" s="7">
        <v>680959</v>
      </c>
      <c r="H36" s="9" t="s">
        <v>90</v>
      </c>
      <c r="I36" s="5" t="s">
        <v>57</v>
      </c>
      <c r="J36" s="12" t="s">
        <v>51</v>
      </c>
      <c r="K36" s="89" t="s">
        <v>198</v>
      </c>
    </row>
    <row r="37" spans="1:11" ht="12">
      <c r="A37" s="7"/>
      <c r="B37" s="9"/>
      <c r="C37" s="5"/>
      <c r="D37" s="12"/>
      <c r="E37" s="89"/>
      <c r="G37" s="7">
        <v>140011</v>
      </c>
      <c r="H37" s="9" t="s">
        <v>91</v>
      </c>
      <c r="I37" s="5" t="s">
        <v>63</v>
      </c>
      <c r="J37" s="12" t="s">
        <v>51</v>
      </c>
      <c r="K37" s="89" t="s">
        <v>198</v>
      </c>
    </row>
    <row r="38" spans="1:11" ht="12">
      <c r="A38" s="7"/>
      <c r="B38" s="9"/>
      <c r="C38" s="5"/>
      <c r="D38" s="12"/>
      <c r="E38" s="89"/>
      <c r="G38" s="7">
        <v>716392</v>
      </c>
      <c r="H38" s="9" t="s">
        <v>92</v>
      </c>
      <c r="I38" s="5" t="s">
        <v>93</v>
      </c>
      <c r="J38" s="12" t="s">
        <v>51</v>
      </c>
      <c r="K38" s="89" t="s">
        <v>198</v>
      </c>
    </row>
    <row r="39" spans="1:11" s="8" customFormat="1" ht="12">
      <c r="A39" s="7"/>
      <c r="B39" s="9"/>
      <c r="C39" s="5"/>
      <c r="D39" s="12"/>
      <c r="E39" s="89"/>
      <c r="G39" s="7">
        <v>680962</v>
      </c>
      <c r="H39" s="9" t="s">
        <v>94</v>
      </c>
      <c r="I39" s="5" t="s">
        <v>95</v>
      </c>
      <c r="J39" s="12" t="s">
        <v>51</v>
      </c>
      <c r="K39" s="89" t="s">
        <v>198</v>
      </c>
    </row>
    <row r="40" spans="1:146" ht="12">
      <c r="A40" s="7"/>
      <c r="B40" s="9"/>
      <c r="C40" s="5"/>
      <c r="D40" s="12"/>
      <c r="E40" s="89"/>
      <c r="F40" s="3"/>
      <c r="G40" s="7">
        <v>542033</v>
      </c>
      <c r="H40" s="9" t="s">
        <v>96</v>
      </c>
      <c r="I40" s="5" t="s">
        <v>97</v>
      </c>
      <c r="J40" s="12" t="s">
        <v>51</v>
      </c>
      <c r="K40" s="89" t="s">
        <v>198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</row>
    <row r="41" spans="1:11" s="8" customFormat="1" ht="12">
      <c r="A41" s="7"/>
      <c r="B41" s="9"/>
      <c r="C41" s="5"/>
      <c r="D41" s="12"/>
      <c r="E41" s="89"/>
      <c r="G41" s="7">
        <v>680974</v>
      </c>
      <c r="H41" s="9" t="s">
        <v>98</v>
      </c>
      <c r="I41" s="5" t="s">
        <v>99</v>
      </c>
      <c r="J41" s="12" t="s">
        <v>51</v>
      </c>
      <c r="K41" s="89" t="s">
        <v>198</v>
      </c>
    </row>
    <row r="42" spans="1:11" s="8" customFormat="1" ht="12">
      <c r="A42" s="7"/>
      <c r="B42" s="9"/>
      <c r="C42" s="5"/>
      <c r="D42" s="12"/>
      <c r="E42" s="89"/>
      <c r="G42" s="7">
        <v>716387</v>
      </c>
      <c r="H42" s="9" t="s">
        <v>100</v>
      </c>
      <c r="I42" s="5" t="s">
        <v>101</v>
      </c>
      <c r="J42" s="12" t="s">
        <v>51</v>
      </c>
      <c r="K42" s="89" t="s">
        <v>198</v>
      </c>
    </row>
    <row r="43" spans="1:11" ht="12">
      <c r="A43" s="7"/>
      <c r="B43" s="9"/>
      <c r="C43" s="5"/>
      <c r="D43" s="12"/>
      <c r="E43" s="89"/>
      <c r="G43" s="7">
        <v>136229</v>
      </c>
      <c r="H43" s="9" t="s">
        <v>102</v>
      </c>
      <c r="I43" s="5" t="s">
        <v>103</v>
      </c>
      <c r="J43" s="12" t="s">
        <v>51</v>
      </c>
      <c r="K43" s="89" t="s">
        <v>198</v>
      </c>
    </row>
    <row r="44" spans="1:11" ht="12">
      <c r="A44" s="7"/>
      <c r="B44" s="9"/>
      <c r="C44" s="5"/>
      <c r="D44" s="12"/>
      <c r="E44" s="89"/>
      <c r="G44" s="7">
        <v>687672</v>
      </c>
      <c r="H44" s="9" t="s">
        <v>104</v>
      </c>
      <c r="I44" s="5" t="s">
        <v>105</v>
      </c>
      <c r="J44" s="12" t="s">
        <v>51</v>
      </c>
      <c r="K44" s="89" t="s">
        <v>198</v>
      </c>
    </row>
    <row r="45" spans="1:11" ht="12">
      <c r="A45" s="7"/>
      <c r="B45" s="9"/>
      <c r="C45" s="5"/>
      <c r="D45" s="12"/>
      <c r="E45" s="89"/>
      <c r="G45" s="7">
        <v>137694</v>
      </c>
      <c r="H45" s="9" t="s">
        <v>106</v>
      </c>
      <c r="I45" s="5" t="s">
        <v>107</v>
      </c>
      <c r="J45" s="12" t="s">
        <v>51</v>
      </c>
      <c r="K45" s="89" t="s">
        <v>198</v>
      </c>
    </row>
    <row r="46" spans="1:146" ht="12">
      <c r="A46" s="7"/>
      <c r="B46" s="9"/>
      <c r="C46" s="5"/>
      <c r="D46" s="12"/>
      <c r="E46" s="89"/>
      <c r="F46" s="3"/>
      <c r="G46" s="7">
        <v>719014</v>
      </c>
      <c r="H46" s="9" t="s">
        <v>108</v>
      </c>
      <c r="I46" s="5" t="s">
        <v>109</v>
      </c>
      <c r="J46" s="12" t="s">
        <v>51</v>
      </c>
      <c r="K46" s="89" t="s">
        <v>198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</row>
    <row r="47" spans="1:11" ht="12">
      <c r="A47" s="7"/>
      <c r="B47" s="9"/>
      <c r="C47" s="5"/>
      <c r="D47" s="12"/>
      <c r="E47" s="89"/>
      <c r="G47" s="7">
        <v>140012</v>
      </c>
      <c r="H47" s="9" t="s">
        <v>110</v>
      </c>
      <c r="I47" s="5" t="s">
        <v>111</v>
      </c>
      <c r="J47" s="12" t="s">
        <v>51</v>
      </c>
      <c r="K47" s="89" t="s">
        <v>198</v>
      </c>
    </row>
    <row r="48" spans="1:11" ht="12">
      <c r="A48" s="7"/>
      <c r="B48" s="9"/>
      <c r="C48" s="5"/>
      <c r="D48" s="12"/>
      <c r="E48" s="89"/>
      <c r="G48" s="7">
        <v>687668</v>
      </c>
      <c r="H48" s="9" t="s">
        <v>112</v>
      </c>
      <c r="I48" s="5" t="s">
        <v>109</v>
      </c>
      <c r="J48" s="12" t="s">
        <v>51</v>
      </c>
      <c r="K48" s="89" t="s">
        <v>198</v>
      </c>
    </row>
    <row r="49" spans="1:11" ht="12">
      <c r="A49" s="7"/>
      <c r="B49" s="9"/>
      <c r="C49" s="5"/>
      <c r="D49" s="12"/>
      <c r="E49" s="89"/>
      <c r="G49" s="7">
        <v>680981</v>
      </c>
      <c r="H49" s="9" t="s">
        <v>113</v>
      </c>
      <c r="I49" s="5" t="s">
        <v>111</v>
      </c>
      <c r="J49" s="12" t="s">
        <v>51</v>
      </c>
      <c r="K49" s="89" t="s">
        <v>198</v>
      </c>
    </row>
    <row r="50" spans="1:11" ht="12">
      <c r="A50" s="7"/>
      <c r="B50" s="9"/>
      <c r="C50" s="5"/>
      <c r="D50" s="12"/>
      <c r="E50" s="89"/>
      <c r="G50" s="7">
        <v>687673</v>
      </c>
      <c r="H50" s="9" t="s">
        <v>114</v>
      </c>
      <c r="I50" s="5" t="s">
        <v>81</v>
      </c>
      <c r="J50" s="12" t="s">
        <v>51</v>
      </c>
      <c r="K50" s="89" t="s">
        <v>198</v>
      </c>
    </row>
    <row r="51" spans="1:11" ht="12">
      <c r="A51" s="7"/>
      <c r="B51" s="9"/>
      <c r="C51" s="5"/>
      <c r="D51" s="12"/>
      <c r="E51" s="89"/>
      <c r="G51" s="7"/>
      <c r="H51" s="9"/>
      <c r="I51" s="5"/>
      <c r="J51" s="12"/>
      <c r="K51" s="89"/>
    </row>
    <row r="52" spans="1:11" ht="12">
      <c r="A52" s="7"/>
      <c r="B52" s="9" t="s">
        <v>560</v>
      </c>
      <c r="C52" s="5" t="s">
        <v>587</v>
      </c>
      <c r="D52" s="12" t="s">
        <v>153</v>
      </c>
      <c r="E52" s="89" t="s">
        <v>42</v>
      </c>
      <c r="G52" s="7"/>
      <c r="H52" s="9" t="s">
        <v>577</v>
      </c>
      <c r="I52" s="5" t="s">
        <v>249</v>
      </c>
      <c r="J52" s="12" t="s">
        <v>153</v>
      </c>
      <c r="K52" s="89" t="s">
        <v>18</v>
      </c>
    </row>
    <row r="53" spans="1:11" ht="12">
      <c r="A53" s="7"/>
      <c r="B53" s="9" t="s">
        <v>557</v>
      </c>
      <c r="C53" s="5" t="s">
        <v>586</v>
      </c>
      <c r="D53" s="12" t="s">
        <v>153</v>
      </c>
      <c r="E53" s="89" t="s">
        <v>42</v>
      </c>
      <c r="G53" s="7"/>
      <c r="H53" s="9" t="s">
        <v>579</v>
      </c>
      <c r="I53" s="5" t="s">
        <v>578</v>
      </c>
      <c r="J53" s="12" t="s">
        <v>153</v>
      </c>
      <c r="K53" s="89" t="s">
        <v>18</v>
      </c>
    </row>
    <row r="54" spans="1:11" ht="12">
      <c r="A54" s="7"/>
      <c r="B54" s="9" t="s">
        <v>557</v>
      </c>
      <c r="C54" s="5" t="s">
        <v>266</v>
      </c>
      <c r="D54" s="12" t="s">
        <v>153</v>
      </c>
      <c r="E54" s="89" t="s">
        <v>42</v>
      </c>
      <c r="G54" s="7"/>
      <c r="H54" s="9" t="s">
        <v>580</v>
      </c>
      <c r="I54" s="5" t="s">
        <v>581</v>
      </c>
      <c r="J54" s="12" t="s">
        <v>153</v>
      </c>
      <c r="K54" s="89" t="s">
        <v>18</v>
      </c>
    </row>
    <row r="55" spans="1:11" ht="12">
      <c r="A55" s="7"/>
      <c r="B55" s="9" t="s">
        <v>584</v>
      </c>
      <c r="C55" s="5" t="s">
        <v>585</v>
      </c>
      <c r="D55" s="12" t="s">
        <v>153</v>
      </c>
      <c r="E55" s="89" t="s">
        <v>42</v>
      </c>
      <c r="G55" s="7"/>
      <c r="H55" s="9" t="s">
        <v>582</v>
      </c>
      <c r="I55" s="5" t="s">
        <v>583</v>
      </c>
      <c r="J55" s="12" t="s">
        <v>153</v>
      </c>
      <c r="K55" s="89" t="s">
        <v>18</v>
      </c>
    </row>
    <row r="56" spans="1:11" ht="12">
      <c r="A56" s="7"/>
      <c r="B56" s="9" t="s">
        <v>567</v>
      </c>
      <c r="C56" s="5" t="s">
        <v>359</v>
      </c>
      <c r="D56" s="12" t="s">
        <v>153</v>
      </c>
      <c r="E56" s="89" t="s">
        <v>42</v>
      </c>
      <c r="G56" s="7"/>
      <c r="H56" s="9"/>
      <c r="I56" s="5"/>
      <c r="J56" s="12"/>
      <c r="K56" s="89"/>
    </row>
    <row r="57" spans="1:11" ht="12">
      <c r="A57" s="7"/>
      <c r="B57" s="9" t="s">
        <v>283</v>
      </c>
      <c r="C57" s="5" t="s">
        <v>266</v>
      </c>
      <c r="D57" s="12" t="s">
        <v>153</v>
      </c>
      <c r="E57" s="89" t="s">
        <v>42</v>
      </c>
      <c r="G57" s="7"/>
      <c r="H57" s="9" t="s">
        <v>568</v>
      </c>
      <c r="I57" s="5" t="s">
        <v>314</v>
      </c>
      <c r="J57" s="12" t="s">
        <v>153</v>
      </c>
      <c r="K57" s="89" t="s">
        <v>198</v>
      </c>
    </row>
    <row r="58" spans="1:11" ht="12">
      <c r="A58" s="7"/>
      <c r="B58" s="9"/>
      <c r="C58" s="5"/>
      <c r="D58" s="12"/>
      <c r="E58" s="89"/>
      <c r="G58" s="7"/>
      <c r="H58" s="9" t="s">
        <v>569</v>
      </c>
      <c r="I58" s="5" t="s">
        <v>53</v>
      </c>
      <c r="J58" s="12" t="s">
        <v>153</v>
      </c>
      <c r="K58" s="89" t="s">
        <v>198</v>
      </c>
    </row>
    <row r="59" spans="1:11" ht="12">
      <c r="A59" s="7"/>
      <c r="B59" s="9" t="s">
        <v>588</v>
      </c>
      <c r="C59" s="5" t="s">
        <v>589</v>
      </c>
      <c r="D59" s="12" t="s">
        <v>153</v>
      </c>
      <c r="E59" s="89" t="s">
        <v>43</v>
      </c>
      <c r="G59" s="7"/>
      <c r="H59" s="9" t="s">
        <v>570</v>
      </c>
      <c r="I59" s="5" t="s">
        <v>419</v>
      </c>
      <c r="J59" s="12" t="s">
        <v>153</v>
      </c>
      <c r="K59" s="89" t="s">
        <v>198</v>
      </c>
    </row>
    <row r="60" spans="1:11" ht="12">
      <c r="A60" s="7"/>
      <c r="B60" s="9" t="s">
        <v>560</v>
      </c>
      <c r="C60" s="5" t="s">
        <v>561</v>
      </c>
      <c r="D60" s="12" t="s">
        <v>153</v>
      </c>
      <c r="E60" s="89" t="s">
        <v>43</v>
      </c>
      <c r="G60" s="7"/>
      <c r="H60" s="9" t="s">
        <v>567</v>
      </c>
      <c r="I60" s="5" t="s">
        <v>215</v>
      </c>
      <c r="J60" s="12" t="s">
        <v>153</v>
      </c>
      <c r="K60" s="89" t="s">
        <v>198</v>
      </c>
    </row>
    <row r="61" spans="1:11" ht="12">
      <c r="A61" s="7"/>
      <c r="B61" s="9" t="s">
        <v>557</v>
      </c>
      <c r="C61" s="5" t="s">
        <v>558</v>
      </c>
      <c r="D61" s="12" t="s">
        <v>153</v>
      </c>
      <c r="E61" s="89" t="s">
        <v>43</v>
      </c>
      <c r="G61" s="7"/>
      <c r="H61" s="9" t="s">
        <v>571</v>
      </c>
      <c r="I61" s="5" t="s">
        <v>419</v>
      </c>
      <c r="J61" s="12" t="s">
        <v>153</v>
      </c>
      <c r="K61" s="89" t="s">
        <v>198</v>
      </c>
    </row>
    <row r="62" spans="1:11" ht="12">
      <c r="A62" s="7"/>
      <c r="B62" s="9" t="s">
        <v>553</v>
      </c>
      <c r="C62" s="5" t="s">
        <v>554</v>
      </c>
      <c r="D62" s="12" t="s">
        <v>153</v>
      </c>
      <c r="E62" s="89" t="s">
        <v>43</v>
      </c>
      <c r="G62" s="7"/>
      <c r="H62" s="9" t="s">
        <v>572</v>
      </c>
      <c r="I62" s="5" t="s">
        <v>573</v>
      </c>
      <c r="J62" s="12" t="s">
        <v>153</v>
      </c>
      <c r="K62" s="89" t="s">
        <v>198</v>
      </c>
    </row>
    <row r="63" spans="1:11" ht="12">
      <c r="A63" s="7"/>
      <c r="B63" s="9" t="s">
        <v>556</v>
      </c>
      <c r="C63" s="5" t="s">
        <v>555</v>
      </c>
      <c r="D63" s="12" t="s">
        <v>153</v>
      </c>
      <c r="E63" s="89" t="s">
        <v>43</v>
      </c>
      <c r="G63" s="7"/>
      <c r="H63" s="9" t="s">
        <v>563</v>
      </c>
      <c r="I63" s="5" t="s">
        <v>561</v>
      </c>
      <c r="J63" s="12" t="s">
        <v>153</v>
      </c>
      <c r="K63" s="89" t="s">
        <v>198</v>
      </c>
    </row>
    <row r="64" spans="1:11" ht="12">
      <c r="A64" s="7"/>
      <c r="B64" s="9" t="s">
        <v>559</v>
      </c>
      <c r="C64" s="5" t="s">
        <v>314</v>
      </c>
      <c r="D64" s="12" t="s">
        <v>153</v>
      </c>
      <c r="E64" s="89" t="s">
        <v>43</v>
      </c>
      <c r="G64" s="7"/>
      <c r="H64" s="9" t="s">
        <v>574</v>
      </c>
      <c r="I64" s="5" t="s">
        <v>109</v>
      </c>
      <c r="J64" s="12" t="s">
        <v>153</v>
      </c>
      <c r="K64" s="89" t="s">
        <v>198</v>
      </c>
    </row>
    <row r="65" spans="1:11" ht="12">
      <c r="A65" s="7"/>
      <c r="B65" s="9" t="s">
        <v>563</v>
      </c>
      <c r="C65" s="5" t="s">
        <v>562</v>
      </c>
      <c r="D65" s="12" t="s">
        <v>153</v>
      </c>
      <c r="E65" s="89" t="s">
        <v>43</v>
      </c>
      <c r="G65" s="7"/>
      <c r="H65" s="9" t="s">
        <v>565</v>
      </c>
      <c r="I65" s="5" t="s">
        <v>57</v>
      </c>
      <c r="J65" s="12" t="s">
        <v>153</v>
      </c>
      <c r="K65" s="89" t="s">
        <v>198</v>
      </c>
    </row>
    <row r="66" spans="1:11" ht="12">
      <c r="A66" s="7"/>
      <c r="B66" s="9" t="s">
        <v>564</v>
      </c>
      <c r="C66" s="5" t="s">
        <v>384</v>
      </c>
      <c r="D66" s="12" t="s">
        <v>153</v>
      </c>
      <c r="E66" s="89" t="s">
        <v>43</v>
      </c>
      <c r="G66" s="7"/>
      <c r="H66" s="9" t="s">
        <v>575</v>
      </c>
      <c r="I66" s="5" t="s">
        <v>576</v>
      </c>
      <c r="J66" s="12" t="s">
        <v>153</v>
      </c>
      <c r="K66" s="89" t="s">
        <v>198</v>
      </c>
    </row>
    <row r="67" spans="1:11" ht="12">
      <c r="A67" s="7"/>
      <c r="B67" s="9" t="s">
        <v>552</v>
      </c>
      <c r="C67" s="5" t="s">
        <v>71</v>
      </c>
      <c r="D67" s="12" t="s">
        <v>153</v>
      </c>
      <c r="E67" s="89" t="s">
        <v>43</v>
      </c>
      <c r="G67" s="7"/>
      <c r="H67" s="9" t="s">
        <v>566</v>
      </c>
      <c r="I67" s="5" t="s">
        <v>81</v>
      </c>
      <c r="J67" s="12" t="s">
        <v>153</v>
      </c>
      <c r="K67" s="89" t="s">
        <v>198</v>
      </c>
    </row>
    <row r="68" spans="1:11" ht="12">
      <c r="A68" s="7"/>
      <c r="B68" s="9"/>
      <c r="C68" s="5"/>
      <c r="D68" s="12"/>
      <c r="E68" s="89"/>
      <c r="G68" s="7"/>
      <c r="H68" s="9"/>
      <c r="I68" s="5"/>
      <c r="J68" s="12"/>
      <c r="K68" s="89"/>
    </row>
    <row r="69" spans="1:11" ht="12">
      <c r="A69" s="7"/>
      <c r="B69" s="9"/>
      <c r="C69" s="5"/>
      <c r="D69" s="12"/>
      <c r="E69" s="89"/>
      <c r="G69" s="7"/>
      <c r="H69" s="9"/>
      <c r="I69" s="5"/>
      <c r="J69" s="12"/>
      <c r="K69" s="89"/>
    </row>
    <row r="70" spans="1:11" ht="12">
      <c r="A70" s="7">
        <v>544827</v>
      </c>
      <c r="B70" s="9" t="s">
        <v>592</v>
      </c>
      <c r="C70" s="5" t="s">
        <v>272</v>
      </c>
      <c r="D70" s="12" t="s">
        <v>163</v>
      </c>
      <c r="E70" s="89" t="s">
        <v>42</v>
      </c>
      <c r="G70" s="7">
        <v>808832</v>
      </c>
      <c r="H70" s="9" t="s">
        <v>597</v>
      </c>
      <c r="I70" s="5" t="s">
        <v>600</v>
      </c>
      <c r="J70" s="12" t="s">
        <v>163</v>
      </c>
      <c r="K70" s="89" t="s">
        <v>18</v>
      </c>
    </row>
    <row r="71" spans="1:146" ht="12">
      <c r="A71" s="7">
        <v>544831</v>
      </c>
      <c r="B71" s="9" t="s">
        <v>593</v>
      </c>
      <c r="C71" s="5" t="s">
        <v>266</v>
      </c>
      <c r="D71" s="12" t="s">
        <v>163</v>
      </c>
      <c r="E71" s="89" t="s">
        <v>42</v>
      </c>
      <c r="F71" s="3"/>
      <c r="G71" s="7">
        <v>841677</v>
      </c>
      <c r="H71" s="9" t="s">
        <v>599</v>
      </c>
      <c r="I71" s="5" t="s">
        <v>130</v>
      </c>
      <c r="J71" s="12" t="s">
        <v>163</v>
      </c>
      <c r="K71" s="89" t="s">
        <v>18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</row>
    <row r="72" spans="1:11" ht="12">
      <c r="A72" s="7">
        <v>657990</v>
      </c>
      <c r="B72" s="9" t="s">
        <v>591</v>
      </c>
      <c r="C72" s="5" t="s">
        <v>595</v>
      </c>
      <c r="D72" s="12" t="s">
        <v>163</v>
      </c>
      <c r="E72" s="89" t="s">
        <v>42</v>
      </c>
      <c r="G72" s="7">
        <v>656837</v>
      </c>
      <c r="H72" s="9" t="s">
        <v>598</v>
      </c>
      <c r="I72" s="5" t="s">
        <v>272</v>
      </c>
      <c r="J72" s="12" t="s">
        <v>163</v>
      </c>
      <c r="K72" s="89" t="s">
        <v>18</v>
      </c>
    </row>
    <row r="73" spans="1:11" ht="12">
      <c r="A73" s="7">
        <v>806904</v>
      </c>
      <c r="B73" s="9" t="s">
        <v>594</v>
      </c>
      <c r="C73" s="5" t="s">
        <v>282</v>
      </c>
      <c r="D73" s="12" t="s">
        <v>163</v>
      </c>
      <c r="E73" s="89" t="s">
        <v>42</v>
      </c>
      <c r="G73" s="7"/>
      <c r="H73" s="9"/>
      <c r="I73" s="5"/>
      <c r="J73" s="12"/>
      <c r="K73" s="89"/>
    </row>
    <row r="74" spans="1:146" ht="12">
      <c r="A74" s="7">
        <v>657945</v>
      </c>
      <c r="B74" s="9" t="s">
        <v>590</v>
      </c>
      <c r="C74" s="5" t="s">
        <v>596</v>
      </c>
      <c r="D74" s="12" t="s">
        <v>163</v>
      </c>
      <c r="E74" s="89" t="s">
        <v>42</v>
      </c>
      <c r="F74" s="3"/>
      <c r="G74" s="7">
        <v>120083</v>
      </c>
      <c r="H74" s="9" t="s">
        <v>616</v>
      </c>
      <c r="I74" s="5" t="s">
        <v>620</v>
      </c>
      <c r="J74" s="12" t="s">
        <v>163</v>
      </c>
      <c r="K74" s="89" t="s">
        <v>198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</row>
    <row r="75" spans="1:11" ht="12">
      <c r="A75" s="7"/>
      <c r="B75" s="9"/>
      <c r="C75" s="5"/>
      <c r="D75" s="12"/>
      <c r="E75" s="89"/>
      <c r="G75" s="7">
        <v>544840</v>
      </c>
      <c r="H75" s="9" t="s">
        <v>593</v>
      </c>
      <c r="I75" s="5" t="s">
        <v>111</v>
      </c>
      <c r="J75" s="12" t="s">
        <v>163</v>
      </c>
      <c r="K75" s="89" t="s">
        <v>198</v>
      </c>
    </row>
    <row r="76" spans="1:11" ht="12">
      <c r="A76" s="7">
        <v>154059</v>
      </c>
      <c r="B76" s="9" t="s">
        <v>592</v>
      </c>
      <c r="C76" s="5" t="s">
        <v>57</v>
      </c>
      <c r="D76" s="12" t="s">
        <v>163</v>
      </c>
      <c r="E76" s="89" t="s">
        <v>43</v>
      </c>
      <c r="G76" s="7">
        <v>747756</v>
      </c>
      <c r="H76" s="9" t="s">
        <v>615</v>
      </c>
      <c r="I76" s="5" t="s">
        <v>621</v>
      </c>
      <c r="J76" s="12" t="s">
        <v>163</v>
      </c>
      <c r="K76" s="89" t="s">
        <v>198</v>
      </c>
    </row>
    <row r="77" spans="1:11" ht="12">
      <c r="A77" s="7">
        <v>544837</v>
      </c>
      <c r="B77" s="9" t="s">
        <v>593</v>
      </c>
      <c r="C77" s="5" t="s">
        <v>81</v>
      </c>
      <c r="D77" s="12" t="s">
        <v>163</v>
      </c>
      <c r="E77" s="89" t="s">
        <v>43</v>
      </c>
      <c r="G77" s="7">
        <v>806902</v>
      </c>
      <c r="H77" s="9" t="s">
        <v>609</v>
      </c>
      <c r="I77" s="5" t="s">
        <v>624</v>
      </c>
      <c r="J77" s="12" t="s">
        <v>163</v>
      </c>
      <c r="K77" s="89" t="s">
        <v>198</v>
      </c>
    </row>
    <row r="78" spans="1:11" ht="12">
      <c r="A78" s="7">
        <v>647329</v>
      </c>
      <c r="B78" s="9" t="s">
        <v>604</v>
      </c>
      <c r="C78" s="5" t="s">
        <v>458</v>
      </c>
      <c r="D78" s="12" t="s">
        <v>163</v>
      </c>
      <c r="E78" s="89" t="s">
        <v>43</v>
      </c>
      <c r="G78" s="7">
        <v>657950</v>
      </c>
      <c r="H78" s="9" t="s">
        <v>611</v>
      </c>
      <c r="I78" s="5" t="s">
        <v>57</v>
      </c>
      <c r="J78" s="12" t="s">
        <v>163</v>
      </c>
      <c r="K78" s="89" t="s">
        <v>198</v>
      </c>
    </row>
    <row r="79" spans="1:11" ht="12">
      <c r="A79" s="7">
        <v>548361</v>
      </c>
      <c r="B79" s="9" t="s">
        <v>601</v>
      </c>
      <c r="C79" s="5" t="s">
        <v>606</v>
      </c>
      <c r="D79" s="12" t="s">
        <v>163</v>
      </c>
      <c r="E79" s="89" t="s">
        <v>43</v>
      </c>
      <c r="G79" s="7">
        <v>154062</v>
      </c>
      <c r="H79" s="9" t="s">
        <v>604</v>
      </c>
      <c r="I79" s="5" t="s">
        <v>618</v>
      </c>
      <c r="J79" s="12" t="s">
        <v>163</v>
      </c>
      <c r="K79" s="89" t="s">
        <v>198</v>
      </c>
    </row>
    <row r="80" spans="1:11" ht="12">
      <c r="A80" s="7">
        <v>548363</v>
      </c>
      <c r="B80" s="9" t="s">
        <v>601</v>
      </c>
      <c r="C80" s="5" t="s">
        <v>216</v>
      </c>
      <c r="D80" s="12" t="s">
        <v>163</v>
      </c>
      <c r="E80" s="89" t="s">
        <v>43</v>
      </c>
      <c r="G80" s="7">
        <v>548365</v>
      </c>
      <c r="H80" s="9" t="s">
        <v>608</v>
      </c>
      <c r="I80" s="5" t="s">
        <v>625</v>
      </c>
      <c r="J80" s="12" t="s">
        <v>163</v>
      </c>
      <c r="K80" s="89" t="s">
        <v>198</v>
      </c>
    </row>
    <row r="81" spans="1:11" ht="12">
      <c r="A81" s="7">
        <v>655593</v>
      </c>
      <c r="B81" s="9" t="s">
        <v>602</v>
      </c>
      <c r="C81" s="5" t="s">
        <v>65</v>
      </c>
      <c r="D81" s="12" t="s">
        <v>163</v>
      </c>
      <c r="E81" s="89" t="s">
        <v>43</v>
      </c>
      <c r="G81" s="7">
        <v>169619</v>
      </c>
      <c r="H81" s="9" t="s">
        <v>617</v>
      </c>
      <c r="I81" s="5" t="s">
        <v>57</v>
      </c>
      <c r="J81" s="12" t="s">
        <v>163</v>
      </c>
      <c r="K81" s="89" t="s">
        <v>198</v>
      </c>
    </row>
    <row r="82" spans="1:11" ht="12">
      <c r="A82" s="7">
        <v>959384</v>
      </c>
      <c r="B82" s="9" t="s">
        <v>603</v>
      </c>
      <c r="C82" s="5" t="s">
        <v>605</v>
      </c>
      <c r="D82" s="12" t="s">
        <v>163</v>
      </c>
      <c r="E82" s="89" t="s">
        <v>43</v>
      </c>
      <c r="G82" s="7">
        <v>147410</v>
      </c>
      <c r="H82" s="9" t="s">
        <v>315</v>
      </c>
      <c r="I82" s="5" t="s">
        <v>619</v>
      </c>
      <c r="J82" s="12" t="s">
        <v>163</v>
      </c>
      <c r="K82" s="89" t="s">
        <v>198</v>
      </c>
    </row>
    <row r="83" spans="1:11" ht="12">
      <c r="A83" s="7"/>
      <c r="B83" s="9"/>
      <c r="C83" s="5"/>
      <c r="D83" s="12"/>
      <c r="E83" s="89"/>
      <c r="G83" s="7">
        <v>747751</v>
      </c>
      <c r="H83" s="9" t="s">
        <v>613</v>
      </c>
      <c r="I83" s="5" t="s">
        <v>79</v>
      </c>
      <c r="J83" s="12" t="s">
        <v>163</v>
      </c>
      <c r="K83" s="89" t="s">
        <v>198</v>
      </c>
    </row>
    <row r="84" spans="1:11" ht="12">
      <c r="A84" s="7"/>
      <c r="B84" s="9"/>
      <c r="C84" s="5"/>
      <c r="D84" s="12"/>
      <c r="E84" s="89"/>
      <c r="G84" s="7">
        <v>647331</v>
      </c>
      <c r="H84" s="9" t="s">
        <v>612</v>
      </c>
      <c r="I84" s="5" t="s">
        <v>230</v>
      </c>
      <c r="J84" s="12" t="s">
        <v>163</v>
      </c>
      <c r="K84" s="89" t="s">
        <v>198</v>
      </c>
    </row>
    <row r="85" spans="1:11" ht="12">
      <c r="A85" s="7"/>
      <c r="B85" s="9"/>
      <c r="C85" s="5"/>
      <c r="D85" s="12"/>
      <c r="E85" s="89"/>
      <c r="G85" s="7">
        <v>656834</v>
      </c>
      <c r="H85" s="9" t="s">
        <v>610</v>
      </c>
      <c r="I85" s="5" t="s">
        <v>623</v>
      </c>
      <c r="J85" s="12" t="s">
        <v>163</v>
      </c>
      <c r="K85" s="89" t="s">
        <v>198</v>
      </c>
    </row>
    <row r="86" spans="1:11" ht="12">
      <c r="A86" s="7"/>
      <c r="B86" s="9"/>
      <c r="C86" s="5"/>
      <c r="D86" s="12"/>
      <c r="E86" s="89"/>
      <c r="G86" s="7">
        <v>747755</v>
      </c>
      <c r="H86" s="9" t="s">
        <v>614</v>
      </c>
      <c r="I86" s="5" t="s">
        <v>622</v>
      </c>
      <c r="J86" s="12" t="s">
        <v>163</v>
      </c>
      <c r="K86" s="89" t="s">
        <v>198</v>
      </c>
    </row>
    <row r="87" spans="1:11" ht="12">
      <c r="A87" s="7"/>
      <c r="B87" s="9"/>
      <c r="C87" s="5"/>
      <c r="D87" s="12"/>
      <c r="E87" s="89"/>
      <c r="G87" s="7">
        <v>175502</v>
      </c>
      <c r="H87" s="9" t="s">
        <v>602</v>
      </c>
      <c r="I87" s="5" t="s">
        <v>605</v>
      </c>
      <c r="J87" s="12" t="s">
        <v>163</v>
      </c>
      <c r="K87" s="89" t="s">
        <v>198</v>
      </c>
    </row>
    <row r="88" spans="1:11" ht="12">
      <c r="A88" s="7"/>
      <c r="B88" s="9"/>
      <c r="C88" s="5"/>
      <c r="D88" s="12"/>
      <c r="E88" s="89"/>
      <c r="G88" s="7">
        <v>544858</v>
      </c>
      <c r="H88" s="9" t="s">
        <v>607</v>
      </c>
      <c r="I88" s="5" t="s">
        <v>626</v>
      </c>
      <c r="J88" s="12" t="s">
        <v>163</v>
      </c>
      <c r="K88" s="89" t="s">
        <v>198</v>
      </c>
    </row>
    <row r="89" spans="1:11" ht="12">
      <c r="A89" s="7"/>
      <c r="B89" s="9"/>
      <c r="C89" s="5"/>
      <c r="D89" s="12"/>
      <c r="E89" s="89"/>
      <c r="G89" s="7"/>
      <c r="H89" s="9"/>
      <c r="I89" s="5"/>
      <c r="J89" s="12"/>
      <c r="K89" s="89"/>
    </row>
    <row r="90" spans="1:11" ht="12">
      <c r="A90" s="7"/>
      <c r="B90" s="9"/>
      <c r="C90" s="5"/>
      <c r="D90" s="12"/>
      <c r="E90" s="89"/>
      <c r="G90" s="7">
        <v>677199</v>
      </c>
      <c r="H90" s="9" t="s">
        <v>642</v>
      </c>
      <c r="I90" s="5" t="s">
        <v>282</v>
      </c>
      <c r="J90" s="12" t="s">
        <v>160</v>
      </c>
      <c r="K90" s="89" t="s">
        <v>18</v>
      </c>
    </row>
    <row r="91" spans="1:11" ht="12">
      <c r="A91" s="7"/>
      <c r="B91" s="9"/>
      <c r="C91" s="5"/>
      <c r="D91" s="12"/>
      <c r="E91" s="89"/>
      <c r="G91" s="7">
        <v>677201</v>
      </c>
      <c r="H91" s="9" t="s">
        <v>645</v>
      </c>
      <c r="I91" s="5" t="s">
        <v>646</v>
      </c>
      <c r="J91" s="12" t="s">
        <v>160</v>
      </c>
      <c r="K91" s="89" t="s">
        <v>18</v>
      </c>
    </row>
    <row r="92" spans="1:11" ht="12">
      <c r="A92" s="7"/>
      <c r="B92" s="9"/>
      <c r="C92" s="5"/>
      <c r="D92" s="12"/>
      <c r="E92" s="89"/>
      <c r="G92" s="7">
        <v>396152</v>
      </c>
      <c r="H92" s="9" t="s">
        <v>643</v>
      </c>
      <c r="I92" s="5" t="s">
        <v>126</v>
      </c>
      <c r="J92" s="12" t="s">
        <v>160</v>
      </c>
      <c r="K92" s="89" t="s">
        <v>18</v>
      </c>
    </row>
    <row r="93" spans="1:11" ht="12">
      <c r="A93" s="7"/>
      <c r="B93" s="9"/>
      <c r="C93" s="5"/>
      <c r="D93" s="12"/>
      <c r="E93" s="89"/>
      <c r="G93" s="7">
        <v>542830</v>
      </c>
      <c r="H93" s="9" t="s">
        <v>644</v>
      </c>
      <c r="I93" s="5" t="s">
        <v>286</v>
      </c>
      <c r="J93" s="12" t="s">
        <v>160</v>
      </c>
      <c r="K93" s="89" t="s">
        <v>18</v>
      </c>
    </row>
    <row r="94" spans="1:11" ht="12">
      <c r="A94" s="7"/>
      <c r="B94" s="9"/>
      <c r="C94" s="5"/>
      <c r="D94" s="12"/>
      <c r="E94" s="89"/>
      <c r="G94" s="7"/>
      <c r="H94" s="9"/>
      <c r="I94" s="5"/>
      <c r="J94" s="12"/>
      <c r="K94" s="89"/>
    </row>
    <row r="95" spans="1:11" ht="12">
      <c r="A95" s="7"/>
      <c r="B95" s="9"/>
      <c r="C95" s="5"/>
      <c r="D95" s="12"/>
      <c r="E95" s="89"/>
      <c r="G95" s="7">
        <v>682386</v>
      </c>
      <c r="H95" s="9" t="s">
        <v>627</v>
      </c>
      <c r="I95" s="5" t="s">
        <v>637</v>
      </c>
      <c r="J95" s="12" t="s">
        <v>160</v>
      </c>
      <c r="K95" s="89" t="s">
        <v>198</v>
      </c>
    </row>
    <row r="96" spans="1:11" ht="12">
      <c r="A96" s="7"/>
      <c r="B96" s="9"/>
      <c r="C96" s="5"/>
      <c r="D96" s="12"/>
      <c r="E96" s="89"/>
      <c r="G96" s="7">
        <v>654751</v>
      </c>
      <c r="H96" s="9" t="s">
        <v>631</v>
      </c>
      <c r="I96" s="5" t="s">
        <v>562</v>
      </c>
      <c r="J96" s="12" t="s">
        <v>160</v>
      </c>
      <c r="K96" s="89" t="s">
        <v>198</v>
      </c>
    </row>
    <row r="97" spans="1:11" ht="12">
      <c r="A97" s="7"/>
      <c r="B97" s="9"/>
      <c r="C97" s="5"/>
      <c r="D97" s="12"/>
      <c r="E97" s="89"/>
      <c r="G97" s="7">
        <v>682383</v>
      </c>
      <c r="H97" s="9" t="s">
        <v>628</v>
      </c>
      <c r="I97" s="5" t="s">
        <v>636</v>
      </c>
      <c r="J97" s="12" t="s">
        <v>160</v>
      </c>
      <c r="K97" s="89" t="s">
        <v>198</v>
      </c>
    </row>
    <row r="98" spans="1:146" ht="12">
      <c r="A98" s="7"/>
      <c r="B98" s="9"/>
      <c r="C98" s="5"/>
      <c r="D98" s="12"/>
      <c r="E98" s="89"/>
      <c r="F98" s="3"/>
      <c r="G98" s="7">
        <v>677202</v>
      </c>
      <c r="H98" s="9" t="s">
        <v>629</v>
      </c>
      <c r="I98" s="5" t="s">
        <v>81</v>
      </c>
      <c r="J98" s="12" t="s">
        <v>160</v>
      </c>
      <c r="K98" s="89" t="s">
        <v>198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</row>
    <row r="99" spans="1:146" ht="12">
      <c r="A99" s="7"/>
      <c r="B99" s="9"/>
      <c r="C99" s="5"/>
      <c r="D99" s="12"/>
      <c r="E99" s="89"/>
      <c r="F99" s="3"/>
      <c r="G99" s="7">
        <v>154696</v>
      </c>
      <c r="H99" s="9" t="s">
        <v>639</v>
      </c>
      <c r="I99" s="5" t="s">
        <v>640</v>
      </c>
      <c r="J99" s="12" t="s">
        <v>160</v>
      </c>
      <c r="K99" s="89" t="s">
        <v>198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</row>
    <row r="100" spans="1:146" ht="12">
      <c r="A100" s="7"/>
      <c r="B100" s="9"/>
      <c r="C100" s="5"/>
      <c r="D100" s="12"/>
      <c r="E100" s="89"/>
      <c r="F100" s="3"/>
      <c r="G100" s="7">
        <v>140772</v>
      </c>
      <c r="H100" s="9" t="s">
        <v>632</v>
      </c>
      <c r="I100" s="5" t="s">
        <v>634</v>
      </c>
      <c r="J100" s="12" t="s">
        <v>160</v>
      </c>
      <c r="K100" s="89" t="s">
        <v>198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</row>
    <row r="101" spans="1:146" ht="12">
      <c r="A101" s="7"/>
      <c r="B101" s="9"/>
      <c r="C101" s="5"/>
      <c r="D101" s="12"/>
      <c r="E101" s="89"/>
      <c r="F101" s="3"/>
      <c r="G101" s="7">
        <v>677912</v>
      </c>
      <c r="H101" s="9" t="s">
        <v>630</v>
      </c>
      <c r="I101" s="5" t="s">
        <v>635</v>
      </c>
      <c r="J101" s="12" t="s">
        <v>160</v>
      </c>
      <c r="K101" s="89" t="s">
        <v>198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</row>
    <row r="102" spans="1:11" ht="12">
      <c r="A102" s="7"/>
      <c r="B102" s="9"/>
      <c r="C102" s="5"/>
      <c r="D102" s="12"/>
      <c r="E102" s="89"/>
      <c r="G102" s="7">
        <v>647483</v>
      </c>
      <c r="H102" s="9" t="s">
        <v>633</v>
      </c>
      <c r="I102" s="5" t="s">
        <v>57</v>
      </c>
      <c r="J102" s="12" t="s">
        <v>160</v>
      </c>
      <c r="K102" s="89" t="s">
        <v>198</v>
      </c>
    </row>
    <row r="103" spans="1:11" ht="12">
      <c r="A103" s="7"/>
      <c r="B103" s="9"/>
      <c r="C103" s="5"/>
      <c r="D103" s="12"/>
      <c r="E103" s="89"/>
      <c r="G103" s="7">
        <v>542781</v>
      </c>
      <c r="H103" s="9" t="s">
        <v>638</v>
      </c>
      <c r="I103" s="5" t="s">
        <v>641</v>
      </c>
      <c r="J103" s="12" t="s">
        <v>160</v>
      </c>
      <c r="K103" s="89" t="s">
        <v>198</v>
      </c>
    </row>
    <row r="104" spans="1:11" ht="12">
      <c r="A104" s="7"/>
      <c r="B104" s="9"/>
      <c r="C104" s="5"/>
      <c r="D104" s="12"/>
      <c r="E104" s="89"/>
      <c r="G104" s="7"/>
      <c r="H104" s="9"/>
      <c r="I104" s="5"/>
      <c r="J104" s="12"/>
      <c r="K104" s="89"/>
    </row>
    <row r="105" spans="1:11" ht="12">
      <c r="A105" s="7">
        <v>694237</v>
      </c>
      <c r="B105" s="9" t="s">
        <v>271</v>
      </c>
      <c r="C105" s="5" t="s">
        <v>272</v>
      </c>
      <c r="D105" s="12" t="s">
        <v>158</v>
      </c>
      <c r="E105" s="89" t="s">
        <v>42</v>
      </c>
      <c r="G105" s="7">
        <v>694239</v>
      </c>
      <c r="H105" s="9" t="s">
        <v>292</v>
      </c>
      <c r="I105" s="5" t="s">
        <v>293</v>
      </c>
      <c r="J105" s="12" t="s">
        <v>158</v>
      </c>
      <c r="K105" s="89" t="s">
        <v>18</v>
      </c>
    </row>
    <row r="106" spans="1:11" ht="12">
      <c r="A106" s="7">
        <v>659659</v>
      </c>
      <c r="B106" s="9" t="s">
        <v>291</v>
      </c>
      <c r="C106" s="5" t="s">
        <v>273</v>
      </c>
      <c r="D106" s="12" t="s">
        <v>158</v>
      </c>
      <c r="E106" s="89" t="s">
        <v>42</v>
      </c>
      <c r="G106" s="7">
        <v>104965</v>
      </c>
      <c r="H106" s="9" t="s">
        <v>294</v>
      </c>
      <c r="I106" s="5" t="s">
        <v>295</v>
      </c>
      <c r="J106" s="12" t="s">
        <v>158</v>
      </c>
      <c r="K106" s="89" t="s">
        <v>18</v>
      </c>
    </row>
    <row r="107" spans="1:11" ht="12">
      <c r="A107" s="7">
        <v>694242</v>
      </c>
      <c r="B107" s="9" t="s">
        <v>274</v>
      </c>
      <c r="C107" s="5" t="s">
        <v>275</v>
      </c>
      <c r="D107" s="12" t="s">
        <v>158</v>
      </c>
      <c r="E107" s="89" t="s">
        <v>42</v>
      </c>
      <c r="G107" s="7">
        <v>523630</v>
      </c>
      <c r="H107" s="9" t="s">
        <v>296</v>
      </c>
      <c r="I107" s="5" t="s">
        <v>297</v>
      </c>
      <c r="J107" s="12" t="s">
        <v>158</v>
      </c>
      <c r="K107" s="89" t="s">
        <v>18</v>
      </c>
    </row>
    <row r="108" spans="1:11" ht="12">
      <c r="A108" s="7">
        <v>279502</v>
      </c>
      <c r="B108" s="9" t="s">
        <v>276</v>
      </c>
      <c r="C108" s="5" t="s">
        <v>259</v>
      </c>
      <c r="D108" s="12" t="s">
        <v>158</v>
      </c>
      <c r="E108" s="89" t="s">
        <v>42</v>
      </c>
      <c r="G108" s="7">
        <v>694247</v>
      </c>
      <c r="H108" s="9" t="s">
        <v>298</v>
      </c>
      <c r="I108" s="5" t="s">
        <v>299</v>
      </c>
      <c r="J108" s="12" t="s">
        <v>158</v>
      </c>
      <c r="K108" s="89" t="s">
        <v>18</v>
      </c>
    </row>
    <row r="109" spans="1:11" ht="12">
      <c r="A109" s="7">
        <v>694261</v>
      </c>
      <c r="B109" s="9" t="s">
        <v>277</v>
      </c>
      <c r="C109" s="5" t="s">
        <v>278</v>
      </c>
      <c r="D109" s="12" t="s">
        <v>158</v>
      </c>
      <c r="E109" s="89" t="s">
        <v>42</v>
      </c>
      <c r="G109" s="7">
        <v>149602</v>
      </c>
      <c r="H109" s="9" t="s">
        <v>300</v>
      </c>
      <c r="I109" s="5" t="s">
        <v>301</v>
      </c>
      <c r="J109" s="12" t="s">
        <v>158</v>
      </c>
      <c r="K109" s="89" t="s">
        <v>18</v>
      </c>
    </row>
    <row r="110" spans="1:11" ht="12">
      <c r="A110" s="7">
        <v>694263</v>
      </c>
      <c r="B110" s="9" t="s">
        <v>279</v>
      </c>
      <c r="C110" s="5" t="s">
        <v>280</v>
      </c>
      <c r="D110" s="12" t="s">
        <v>158</v>
      </c>
      <c r="E110" s="89" t="s">
        <v>42</v>
      </c>
      <c r="G110" s="7">
        <v>809269</v>
      </c>
      <c r="H110" s="9" t="s">
        <v>302</v>
      </c>
      <c r="I110" s="5" t="s">
        <v>303</v>
      </c>
      <c r="J110" s="12" t="s">
        <v>158</v>
      </c>
      <c r="K110" s="89" t="s">
        <v>18</v>
      </c>
    </row>
    <row r="111" spans="1:11" ht="12">
      <c r="A111" s="7">
        <v>694264</v>
      </c>
      <c r="B111" s="9" t="s">
        <v>281</v>
      </c>
      <c r="C111" s="5" t="s">
        <v>282</v>
      </c>
      <c r="D111" s="12" t="s">
        <v>158</v>
      </c>
      <c r="E111" s="89" t="s">
        <v>42</v>
      </c>
      <c r="G111" s="7">
        <v>597089</v>
      </c>
      <c r="H111" s="9" t="s">
        <v>304</v>
      </c>
      <c r="I111" s="5" t="s">
        <v>305</v>
      </c>
      <c r="J111" s="12" t="s">
        <v>158</v>
      </c>
      <c r="K111" s="89" t="s">
        <v>18</v>
      </c>
    </row>
    <row r="112" spans="1:11" ht="12">
      <c r="A112" s="7">
        <v>175436</v>
      </c>
      <c r="B112" s="9" t="s">
        <v>283</v>
      </c>
      <c r="C112" s="5" t="s">
        <v>284</v>
      </c>
      <c r="D112" s="12" t="s">
        <v>158</v>
      </c>
      <c r="E112" s="89" t="s">
        <v>42</v>
      </c>
      <c r="G112" s="7">
        <v>590152</v>
      </c>
      <c r="H112" s="9" t="s">
        <v>306</v>
      </c>
      <c r="I112" s="5" t="s">
        <v>307</v>
      </c>
      <c r="J112" s="12" t="s">
        <v>158</v>
      </c>
      <c r="K112" s="89" t="s">
        <v>18</v>
      </c>
    </row>
    <row r="113" spans="1:11" ht="12">
      <c r="A113" s="7">
        <v>694511</v>
      </c>
      <c r="B113" s="9" t="s">
        <v>285</v>
      </c>
      <c r="C113" s="5" t="s">
        <v>286</v>
      </c>
      <c r="D113" s="12" t="s">
        <v>158</v>
      </c>
      <c r="E113" s="89" t="s">
        <v>42</v>
      </c>
      <c r="G113" s="7"/>
      <c r="H113" s="9"/>
      <c r="I113" s="5"/>
      <c r="J113" s="12"/>
      <c r="K113" s="89"/>
    </row>
    <row r="114" spans="1:11" ht="12">
      <c r="A114" s="7">
        <v>544572</v>
      </c>
      <c r="B114" s="9" t="s">
        <v>287</v>
      </c>
      <c r="C114" s="5" t="s">
        <v>288</v>
      </c>
      <c r="D114" s="12" t="s">
        <v>158</v>
      </c>
      <c r="E114" s="89" t="s">
        <v>42</v>
      </c>
      <c r="G114" s="7">
        <v>398411</v>
      </c>
      <c r="H114" s="9" t="s">
        <v>201</v>
      </c>
      <c r="I114" s="5" t="s">
        <v>308</v>
      </c>
      <c r="J114" s="12" t="s">
        <v>158</v>
      </c>
      <c r="K114" s="89" t="s">
        <v>198</v>
      </c>
    </row>
    <row r="115" spans="1:11" ht="12">
      <c r="A115" s="7">
        <v>694516</v>
      </c>
      <c r="B115" s="9" t="s">
        <v>289</v>
      </c>
      <c r="C115" s="5" t="s">
        <v>290</v>
      </c>
      <c r="D115" s="12" t="s">
        <v>158</v>
      </c>
      <c r="E115" s="89" t="s">
        <v>42</v>
      </c>
      <c r="G115" s="7">
        <v>104985</v>
      </c>
      <c r="H115" s="9" t="s">
        <v>309</v>
      </c>
      <c r="I115" s="5" t="s">
        <v>310</v>
      </c>
      <c r="J115" s="12" t="s">
        <v>158</v>
      </c>
      <c r="K115" s="89" t="s">
        <v>198</v>
      </c>
    </row>
    <row r="116" spans="1:11" ht="12">
      <c r="A116" s="7"/>
      <c r="B116" s="9"/>
      <c r="C116" s="5"/>
      <c r="D116" s="12"/>
      <c r="E116" s="89"/>
      <c r="G116" s="7">
        <v>694249</v>
      </c>
      <c r="H116" s="9" t="s">
        <v>313</v>
      </c>
      <c r="I116" s="5" t="s">
        <v>314</v>
      </c>
      <c r="J116" s="12" t="s">
        <v>158</v>
      </c>
      <c r="K116" s="89" t="s">
        <v>198</v>
      </c>
    </row>
    <row r="117" spans="1:11" ht="12">
      <c r="A117" s="7">
        <v>137976</v>
      </c>
      <c r="B117" s="9" t="s">
        <v>199</v>
      </c>
      <c r="C117" s="5" t="s">
        <v>200</v>
      </c>
      <c r="D117" s="12" t="s">
        <v>158</v>
      </c>
      <c r="E117" s="89" t="s">
        <v>43</v>
      </c>
      <c r="G117" s="7">
        <v>591437</v>
      </c>
      <c r="H117" s="9" t="s">
        <v>315</v>
      </c>
      <c r="I117" s="5" t="s">
        <v>314</v>
      </c>
      <c r="J117" s="12" t="s">
        <v>158</v>
      </c>
      <c r="K117" s="89" t="s">
        <v>198</v>
      </c>
    </row>
    <row r="118" spans="1:11" ht="12">
      <c r="A118" s="7">
        <v>398413</v>
      </c>
      <c r="B118" s="9" t="s">
        <v>201</v>
      </c>
      <c r="C118" s="5" t="s">
        <v>202</v>
      </c>
      <c r="D118" s="12" t="s">
        <v>158</v>
      </c>
      <c r="E118" s="89" t="s">
        <v>43</v>
      </c>
      <c r="G118" s="7">
        <v>137602</v>
      </c>
      <c r="H118" s="9" t="s">
        <v>316</v>
      </c>
      <c r="I118" s="5" t="s">
        <v>71</v>
      </c>
      <c r="J118" s="12" t="s">
        <v>158</v>
      </c>
      <c r="K118" s="89" t="s">
        <v>198</v>
      </c>
    </row>
    <row r="119" spans="1:11" ht="12">
      <c r="A119" s="7">
        <v>694244</v>
      </c>
      <c r="B119" s="9" t="s">
        <v>203</v>
      </c>
      <c r="C119" s="5" t="s">
        <v>204</v>
      </c>
      <c r="D119" s="12" t="s">
        <v>158</v>
      </c>
      <c r="E119" s="89" t="s">
        <v>43</v>
      </c>
      <c r="G119" s="7">
        <v>809264</v>
      </c>
      <c r="H119" s="9" t="s">
        <v>317</v>
      </c>
      <c r="I119" s="5" t="s">
        <v>318</v>
      </c>
      <c r="J119" s="12" t="s">
        <v>158</v>
      </c>
      <c r="K119" s="89" t="s">
        <v>198</v>
      </c>
    </row>
    <row r="120" spans="1:11" ht="12">
      <c r="A120" s="7">
        <v>137981</v>
      </c>
      <c r="B120" s="9" t="s">
        <v>205</v>
      </c>
      <c r="C120" s="5" t="s">
        <v>206</v>
      </c>
      <c r="D120" s="12" t="s">
        <v>158</v>
      </c>
      <c r="E120" s="89" t="s">
        <v>43</v>
      </c>
      <c r="G120" s="7">
        <v>694254</v>
      </c>
      <c r="H120" s="9" t="s">
        <v>319</v>
      </c>
      <c r="I120" s="5" t="s">
        <v>228</v>
      </c>
      <c r="J120" s="12" t="s">
        <v>158</v>
      </c>
      <c r="K120" s="89" t="s">
        <v>198</v>
      </c>
    </row>
    <row r="121" spans="1:11" ht="12">
      <c r="A121" s="7">
        <v>137982</v>
      </c>
      <c r="B121" s="9" t="s">
        <v>207</v>
      </c>
      <c r="C121" s="5" t="s">
        <v>208</v>
      </c>
      <c r="D121" s="12" t="s">
        <v>158</v>
      </c>
      <c r="E121" s="89" t="s">
        <v>43</v>
      </c>
      <c r="G121" s="7">
        <v>590146</v>
      </c>
      <c r="H121" s="9" t="s">
        <v>320</v>
      </c>
      <c r="I121" s="5" t="s">
        <v>53</v>
      </c>
      <c r="J121" s="12" t="s">
        <v>158</v>
      </c>
      <c r="K121" s="89" t="s">
        <v>198</v>
      </c>
    </row>
    <row r="122" spans="1:11" ht="12">
      <c r="A122" s="7">
        <v>149611</v>
      </c>
      <c r="B122" s="9" t="s">
        <v>209</v>
      </c>
      <c r="C122" s="5" t="s">
        <v>53</v>
      </c>
      <c r="D122" s="12" t="s">
        <v>158</v>
      </c>
      <c r="E122" s="89" t="s">
        <v>43</v>
      </c>
      <c r="G122" s="7">
        <v>530339</v>
      </c>
      <c r="H122" s="9" t="s">
        <v>321</v>
      </c>
      <c r="I122" s="5" t="s">
        <v>322</v>
      </c>
      <c r="J122" s="12" t="s">
        <v>158</v>
      </c>
      <c r="K122" s="89" t="s">
        <v>198</v>
      </c>
    </row>
    <row r="123" spans="1:11" ht="12">
      <c r="A123" s="7">
        <v>694251</v>
      </c>
      <c r="B123" s="9" t="s">
        <v>210</v>
      </c>
      <c r="C123" s="5" t="s">
        <v>211</v>
      </c>
      <c r="D123" s="12" t="s">
        <v>158</v>
      </c>
      <c r="E123" s="89" t="s">
        <v>43</v>
      </c>
      <c r="G123" s="7">
        <v>694256</v>
      </c>
      <c r="H123" s="9" t="s">
        <v>323</v>
      </c>
      <c r="I123" s="5" t="s">
        <v>335</v>
      </c>
      <c r="J123" s="12" t="s">
        <v>158</v>
      </c>
      <c r="K123" s="89" t="s">
        <v>198</v>
      </c>
    </row>
    <row r="124" spans="1:11" ht="12">
      <c r="A124" s="7">
        <v>694258</v>
      </c>
      <c r="B124" s="9" t="s">
        <v>231</v>
      </c>
      <c r="C124" s="5" t="s">
        <v>212</v>
      </c>
      <c r="D124" s="12" t="s">
        <v>158</v>
      </c>
      <c r="E124" s="89" t="s">
        <v>43</v>
      </c>
      <c r="G124" s="7">
        <v>137550</v>
      </c>
      <c r="H124" s="9" t="s">
        <v>324</v>
      </c>
      <c r="I124" s="5" t="s">
        <v>325</v>
      </c>
      <c r="J124" s="12" t="s">
        <v>158</v>
      </c>
      <c r="K124" s="89" t="s">
        <v>198</v>
      </c>
    </row>
    <row r="125" spans="1:11" ht="12">
      <c r="A125" s="7">
        <v>694260</v>
      </c>
      <c r="B125" s="9" t="s">
        <v>213</v>
      </c>
      <c r="C125" s="5" t="s">
        <v>214</v>
      </c>
      <c r="D125" s="12" t="s">
        <v>158</v>
      </c>
      <c r="E125" s="89" t="s">
        <v>43</v>
      </c>
      <c r="G125" s="7">
        <v>184135</v>
      </c>
      <c r="H125" s="9" t="s">
        <v>326</v>
      </c>
      <c r="I125" s="5" t="s">
        <v>95</v>
      </c>
      <c r="J125" s="12" t="s">
        <v>158</v>
      </c>
      <c r="K125" s="89" t="s">
        <v>198</v>
      </c>
    </row>
    <row r="126" spans="1:11" ht="12">
      <c r="A126" s="7">
        <v>659662</v>
      </c>
      <c r="B126" s="9" t="s">
        <v>217</v>
      </c>
      <c r="C126" s="5" t="s">
        <v>218</v>
      </c>
      <c r="D126" s="12" t="s">
        <v>158</v>
      </c>
      <c r="E126" s="89" t="s">
        <v>43</v>
      </c>
      <c r="G126" s="7">
        <v>137986</v>
      </c>
      <c r="H126" s="9" t="s">
        <v>327</v>
      </c>
      <c r="I126" s="5" t="s">
        <v>57</v>
      </c>
      <c r="J126" s="12" t="s">
        <v>158</v>
      </c>
      <c r="K126" s="89" t="s">
        <v>198</v>
      </c>
    </row>
    <row r="127" spans="1:11" ht="12">
      <c r="A127" s="7">
        <v>694494</v>
      </c>
      <c r="B127" s="9" t="s">
        <v>219</v>
      </c>
      <c r="C127" s="5" t="s">
        <v>220</v>
      </c>
      <c r="D127" s="12" t="s">
        <v>158</v>
      </c>
      <c r="E127" s="89" t="s">
        <v>43</v>
      </c>
      <c r="G127" s="7">
        <v>159784</v>
      </c>
      <c r="H127" s="9" t="s">
        <v>328</v>
      </c>
      <c r="I127" s="5" t="s">
        <v>329</v>
      </c>
      <c r="J127" s="12" t="s">
        <v>158</v>
      </c>
      <c r="K127" s="89" t="s">
        <v>198</v>
      </c>
    </row>
    <row r="128" spans="1:11" ht="12">
      <c r="A128" s="7">
        <v>658509</v>
      </c>
      <c r="B128" s="9" t="s">
        <v>221</v>
      </c>
      <c r="C128" s="5" t="s">
        <v>222</v>
      </c>
      <c r="D128" s="12" t="s">
        <v>158</v>
      </c>
      <c r="E128" s="89" t="s">
        <v>43</v>
      </c>
      <c r="G128" s="7">
        <v>103251</v>
      </c>
      <c r="H128" s="9" t="s">
        <v>223</v>
      </c>
      <c r="I128" s="5" t="s">
        <v>330</v>
      </c>
      <c r="J128" s="12" t="s">
        <v>158</v>
      </c>
      <c r="K128" s="89" t="s">
        <v>198</v>
      </c>
    </row>
    <row r="129" spans="1:11" ht="12">
      <c r="A129" s="7">
        <v>694498</v>
      </c>
      <c r="B129" s="9" t="s">
        <v>223</v>
      </c>
      <c r="C129" s="5" t="s">
        <v>224</v>
      </c>
      <c r="D129" s="12" t="s">
        <v>158</v>
      </c>
      <c r="E129" s="89" t="s">
        <v>43</v>
      </c>
      <c r="G129" s="7">
        <v>140963</v>
      </c>
      <c r="H129" s="9" t="s">
        <v>331</v>
      </c>
      <c r="I129" s="5" t="s">
        <v>332</v>
      </c>
      <c r="J129" s="12" t="s">
        <v>158</v>
      </c>
      <c r="K129" s="89" t="s">
        <v>198</v>
      </c>
    </row>
    <row r="130" spans="1:11" ht="12">
      <c r="A130" s="7">
        <v>694501</v>
      </c>
      <c r="B130" s="9" t="s">
        <v>225</v>
      </c>
      <c r="C130" s="5" t="s">
        <v>226</v>
      </c>
      <c r="D130" s="12" t="s">
        <v>158</v>
      </c>
      <c r="E130" s="89" t="s">
        <v>43</v>
      </c>
      <c r="G130" s="7">
        <v>694506</v>
      </c>
      <c r="H130" s="9" t="s">
        <v>225</v>
      </c>
      <c r="I130" s="5" t="s">
        <v>333</v>
      </c>
      <c r="J130" s="12" t="s">
        <v>158</v>
      </c>
      <c r="K130" s="89" t="s">
        <v>198</v>
      </c>
    </row>
    <row r="131" spans="1:11" ht="12">
      <c r="A131" s="7">
        <v>694509</v>
      </c>
      <c r="B131" s="9" t="s">
        <v>227</v>
      </c>
      <c r="C131" s="5" t="s">
        <v>228</v>
      </c>
      <c r="D131" s="12" t="s">
        <v>158</v>
      </c>
      <c r="E131" s="89" t="s">
        <v>43</v>
      </c>
      <c r="G131" s="7">
        <v>593684</v>
      </c>
      <c r="H131" s="9" t="s">
        <v>334</v>
      </c>
      <c r="I131" s="5" t="s">
        <v>95</v>
      </c>
      <c r="J131" s="12" t="s">
        <v>158</v>
      </c>
      <c r="K131" s="89" t="s">
        <v>198</v>
      </c>
    </row>
    <row r="132" spans="1:11" ht="12">
      <c r="A132" s="7">
        <v>653970</v>
      </c>
      <c r="B132" s="9" t="s">
        <v>232</v>
      </c>
      <c r="C132" s="5" t="s">
        <v>57</v>
      </c>
      <c r="D132" s="12" t="s">
        <v>158</v>
      </c>
      <c r="E132" s="89" t="s">
        <v>43</v>
      </c>
      <c r="G132" s="7"/>
      <c r="H132" s="9"/>
      <c r="I132" s="5"/>
      <c r="J132" s="12"/>
      <c r="K132" s="89"/>
    </row>
    <row r="133" spans="1:11" ht="12">
      <c r="A133" s="7">
        <v>151000</v>
      </c>
      <c r="B133" s="9" t="s">
        <v>229</v>
      </c>
      <c r="C133" s="5" t="s">
        <v>230</v>
      </c>
      <c r="D133" s="12" t="s">
        <v>158</v>
      </c>
      <c r="E133" s="89" t="s">
        <v>43</v>
      </c>
      <c r="G133" s="7"/>
      <c r="H133" s="9"/>
      <c r="I133" s="5"/>
      <c r="J133" s="12"/>
      <c r="K133" s="89"/>
    </row>
    <row r="134" spans="1:11" ht="12">
      <c r="A134" s="7"/>
      <c r="B134" s="9"/>
      <c r="C134" s="5"/>
      <c r="D134" s="12"/>
      <c r="E134" s="89"/>
      <c r="G134" s="7"/>
      <c r="H134" s="9"/>
      <c r="I134" s="5"/>
      <c r="J134" s="12"/>
      <c r="K134" s="89"/>
    </row>
    <row r="135" spans="1:11" ht="12">
      <c r="A135" s="7"/>
      <c r="B135" s="9"/>
      <c r="C135" s="5"/>
      <c r="D135" s="12"/>
      <c r="E135" s="89"/>
      <c r="G135" s="7"/>
      <c r="H135" s="9"/>
      <c r="I135" s="5"/>
      <c r="J135" s="12"/>
      <c r="K135" s="89"/>
    </row>
    <row r="136" spans="1:11" ht="12">
      <c r="A136" s="7">
        <v>398746</v>
      </c>
      <c r="B136" s="9" t="s">
        <v>827</v>
      </c>
      <c r="C136" s="5" t="s">
        <v>349</v>
      </c>
      <c r="D136" s="12" t="s">
        <v>826</v>
      </c>
      <c r="E136" s="89" t="s">
        <v>43</v>
      </c>
      <c r="G136" s="7">
        <v>805720</v>
      </c>
      <c r="H136" s="9" t="s">
        <v>828</v>
      </c>
      <c r="I136" s="5" t="s">
        <v>312</v>
      </c>
      <c r="J136" s="12" t="s">
        <v>826</v>
      </c>
      <c r="K136" s="89" t="s">
        <v>198</v>
      </c>
    </row>
    <row r="137" spans="1:11" ht="12">
      <c r="A137" s="7">
        <v>187384</v>
      </c>
      <c r="B137" s="9" t="s">
        <v>828</v>
      </c>
      <c r="C137" s="5" t="s">
        <v>814</v>
      </c>
      <c r="D137" s="12" t="s">
        <v>826</v>
      </c>
      <c r="E137" s="89" t="s">
        <v>43</v>
      </c>
      <c r="G137" s="7">
        <v>555898</v>
      </c>
      <c r="H137" s="9" t="s">
        <v>831</v>
      </c>
      <c r="I137" s="5" t="s">
        <v>230</v>
      </c>
      <c r="J137" s="12" t="s">
        <v>826</v>
      </c>
      <c r="K137" s="89" t="s">
        <v>198</v>
      </c>
    </row>
    <row r="138" spans="1:11" ht="12">
      <c r="A138" s="7"/>
      <c r="B138" s="9"/>
      <c r="C138" s="5"/>
      <c r="D138" s="12"/>
      <c r="E138" s="89"/>
      <c r="G138" s="7">
        <v>805723</v>
      </c>
      <c r="H138" s="9" t="s">
        <v>830</v>
      </c>
      <c r="I138" s="5" t="s">
        <v>829</v>
      </c>
      <c r="J138" s="12" t="s">
        <v>826</v>
      </c>
      <c r="K138" s="89" t="s">
        <v>198</v>
      </c>
    </row>
    <row r="139" spans="1:11" ht="12">
      <c r="A139" s="7"/>
      <c r="B139" s="9"/>
      <c r="C139" s="5"/>
      <c r="D139" s="12"/>
      <c r="E139" s="89"/>
      <c r="G139" s="7"/>
      <c r="H139" s="9"/>
      <c r="I139" s="5"/>
      <c r="J139" s="12"/>
      <c r="K139" s="89"/>
    </row>
    <row r="140" spans="1:11" ht="12">
      <c r="A140" s="7">
        <v>143406</v>
      </c>
      <c r="B140" s="9" t="s">
        <v>724</v>
      </c>
      <c r="C140" s="5" t="s">
        <v>738</v>
      </c>
      <c r="D140" s="12" t="s">
        <v>165</v>
      </c>
      <c r="E140" s="89" t="s">
        <v>42</v>
      </c>
      <c r="G140" s="7"/>
      <c r="H140" s="9"/>
      <c r="I140" s="5"/>
      <c r="J140" s="12"/>
      <c r="K140" s="89"/>
    </row>
    <row r="141" spans="1:11" ht="12">
      <c r="A141" s="7">
        <v>697015</v>
      </c>
      <c r="B141" s="9" t="s">
        <v>725</v>
      </c>
      <c r="C141" s="5" t="s">
        <v>363</v>
      </c>
      <c r="D141" s="12" t="s">
        <v>165</v>
      </c>
      <c r="E141" s="89" t="s">
        <v>42</v>
      </c>
      <c r="G141" s="7">
        <v>695765</v>
      </c>
      <c r="H141" s="9" t="s">
        <v>744</v>
      </c>
      <c r="I141" s="5" t="s">
        <v>264</v>
      </c>
      <c r="J141" s="12" t="s">
        <v>165</v>
      </c>
      <c r="K141" s="89" t="s">
        <v>18</v>
      </c>
    </row>
    <row r="142" spans="1:11" ht="12">
      <c r="A142" s="7">
        <v>686909</v>
      </c>
      <c r="B142" s="9" t="s">
        <v>726</v>
      </c>
      <c r="C142" s="5" t="s">
        <v>737</v>
      </c>
      <c r="D142" s="12" t="s">
        <v>165</v>
      </c>
      <c r="E142" s="89" t="s">
        <v>42</v>
      </c>
      <c r="G142" s="7">
        <v>686911</v>
      </c>
      <c r="H142" s="9" t="s">
        <v>653</v>
      </c>
      <c r="I142" s="5" t="s">
        <v>262</v>
      </c>
      <c r="J142" s="12" t="s">
        <v>165</v>
      </c>
      <c r="K142" s="89" t="s">
        <v>18</v>
      </c>
    </row>
    <row r="143" spans="1:11" ht="12">
      <c r="A143" s="7">
        <v>686931</v>
      </c>
      <c r="B143" s="9" t="s">
        <v>727</v>
      </c>
      <c r="C143" s="5" t="s">
        <v>736</v>
      </c>
      <c r="D143" s="12" t="s">
        <v>165</v>
      </c>
      <c r="E143" s="89" t="s">
        <v>42</v>
      </c>
      <c r="G143" s="7">
        <v>958740</v>
      </c>
      <c r="H143" s="9" t="s">
        <v>745</v>
      </c>
      <c r="I143" s="5" t="s">
        <v>749</v>
      </c>
      <c r="J143" s="12" t="s">
        <v>165</v>
      </c>
      <c r="K143" s="89" t="s">
        <v>18</v>
      </c>
    </row>
    <row r="144" spans="1:11" ht="12">
      <c r="A144" s="7">
        <v>807921</v>
      </c>
      <c r="B144" s="9" t="s">
        <v>139</v>
      </c>
      <c r="C144" s="5" t="s">
        <v>735</v>
      </c>
      <c r="D144" s="12" t="s">
        <v>165</v>
      </c>
      <c r="E144" s="89" t="s">
        <v>42</v>
      </c>
      <c r="G144" s="7">
        <v>104079</v>
      </c>
      <c r="H144" s="9" t="s">
        <v>746</v>
      </c>
      <c r="I144" s="5" t="s">
        <v>132</v>
      </c>
      <c r="J144" s="12" t="s">
        <v>165</v>
      </c>
      <c r="K144" s="89" t="s">
        <v>18</v>
      </c>
    </row>
    <row r="145" spans="1:11" ht="12">
      <c r="A145" s="7">
        <v>543855</v>
      </c>
      <c r="B145" s="9" t="s">
        <v>728</v>
      </c>
      <c r="C145" s="5" t="s">
        <v>734</v>
      </c>
      <c r="D145" s="12" t="s">
        <v>165</v>
      </c>
      <c r="E145" s="89" t="s">
        <v>42</v>
      </c>
      <c r="G145" s="7">
        <v>686918</v>
      </c>
      <c r="H145" s="9" t="s">
        <v>747</v>
      </c>
      <c r="I145" s="5" t="s">
        <v>748</v>
      </c>
      <c r="J145" s="12" t="s">
        <v>165</v>
      </c>
      <c r="K145" s="89" t="s">
        <v>18</v>
      </c>
    </row>
    <row r="146" spans="1:11" ht="12">
      <c r="A146" s="7">
        <v>189234</v>
      </c>
      <c r="B146" s="9" t="s">
        <v>729</v>
      </c>
      <c r="C146" s="5" t="s">
        <v>585</v>
      </c>
      <c r="D146" s="12" t="s">
        <v>165</v>
      </c>
      <c r="E146" s="89" t="s">
        <v>42</v>
      </c>
      <c r="G146" s="7"/>
      <c r="H146" s="9"/>
      <c r="I146" s="5"/>
      <c r="J146" s="12"/>
      <c r="K146" s="89"/>
    </row>
    <row r="147" spans="1:11" ht="12">
      <c r="A147" s="7">
        <v>128066</v>
      </c>
      <c r="B147" s="9" t="s">
        <v>729</v>
      </c>
      <c r="C147" s="5" t="s">
        <v>733</v>
      </c>
      <c r="D147" s="12" t="s">
        <v>165</v>
      </c>
      <c r="E147" s="89" t="s">
        <v>42</v>
      </c>
      <c r="G147" s="7">
        <v>695802</v>
      </c>
      <c r="H147" s="9" t="s">
        <v>739</v>
      </c>
      <c r="I147" s="5" t="s">
        <v>81</v>
      </c>
      <c r="J147" s="12" t="s">
        <v>165</v>
      </c>
      <c r="K147" s="89" t="s">
        <v>198</v>
      </c>
    </row>
    <row r="148" spans="1:11" ht="12">
      <c r="A148" s="7"/>
      <c r="B148" s="9" t="s">
        <v>730</v>
      </c>
      <c r="C148" s="5" t="s">
        <v>732</v>
      </c>
      <c r="D148" s="12" t="s">
        <v>165</v>
      </c>
      <c r="E148" s="89" t="s">
        <v>42</v>
      </c>
      <c r="G148" s="7">
        <v>118764</v>
      </c>
      <c r="H148" s="9" t="s">
        <v>740</v>
      </c>
      <c r="I148" s="5" t="s">
        <v>413</v>
      </c>
      <c r="J148" s="12" t="s">
        <v>165</v>
      </c>
      <c r="K148" s="89" t="s">
        <v>198</v>
      </c>
    </row>
    <row r="149" spans="1:11" ht="12">
      <c r="A149" s="7">
        <v>807919</v>
      </c>
      <c r="B149" s="9" t="s">
        <v>731</v>
      </c>
      <c r="C149" s="5" t="s">
        <v>105</v>
      </c>
      <c r="D149" s="12" t="s">
        <v>165</v>
      </c>
      <c r="E149" s="89" t="s">
        <v>42</v>
      </c>
      <c r="G149" s="7">
        <v>135038</v>
      </c>
      <c r="H149" s="9" t="s">
        <v>139</v>
      </c>
      <c r="I149" s="5" t="s">
        <v>743</v>
      </c>
      <c r="J149" s="12" t="s">
        <v>165</v>
      </c>
      <c r="K149" s="89" t="s">
        <v>198</v>
      </c>
    </row>
    <row r="150" spans="1:11" ht="12">
      <c r="A150" s="7"/>
      <c r="B150" s="9"/>
      <c r="C150" s="5"/>
      <c r="D150" s="12"/>
      <c r="E150" s="89"/>
      <c r="G150" s="7">
        <v>653681</v>
      </c>
      <c r="H150" s="9" t="s">
        <v>741</v>
      </c>
      <c r="I150" s="5" t="s">
        <v>742</v>
      </c>
      <c r="J150" s="12" t="s">
        <v>165</v>
      </c>
      <c r="K150" s="89" t="s">
        <v>198</v>
      </c>
    </row>
    <row r="151" spans="1:11" ht="12">
      <c r="A151" s="7">
        <v>653673</v>
      </c>
      <c r="B151" s="9" t="s">
        <v>715</v>
      </c>
      <c r="C151" s="5" t="s">
        <v>81</v>
      </c>
      <c r="D151" s="12" t="s">
        <v>165</v>
      </c>
      <c r="E151" s="89" t="s">
        <v>43</v>
      </c>
      <c r="G151" s="7"/>
      <c r="H151" s="9"/>
      <c r="I151" s="5"/>
      <c r="J151" s="12"/>
      <c r="K151" s="89"/>
    </row>
    <row r="152" spans="1:11" ht="12">
      <c r="A152" s="7">
        <v>116253</v>
      </c>
      <c r="B152" s="9" t="s">
        <v>716</v>
      </c>
      <c r="C152" s="5" t="s">
        <v>714</v>
      </c>
      <c r="D152" s="12" t="s">
        <v>165</v>
      </c>
      <c r="E152" s="89" t="s">
        <v>43</v>
      </c>
      <c r="G152" s="7"/>
      <c r="H152" s="9"/>
      <c r="I152" s="5"/>
      <c r="J152" s="12"/>
      <c r="K152" s="89"/>
    </row>
    <row r="153" spans="1:11" ht="12">
      <c r="A153" s="7">
        <v>807924</v>
      </c>
      <c r="B153" s="9" t="s">
        <v>717</v>
      </c>
      <c r="C153" s="5" t="s">
        <v>723</v>
      </c>
      <c r="D153" s="12" t="s">
        <v>165</v>
      </c>
      <c r="E153" s="89" t="s">
        <v>43</v>
      </c>
      <c r="G153" s="7"/>
      <c r="H153" s="9"/>
      <c r="I153" s="5"/>
      <c r="J153" s="12"/>
      <c r="K153" s="89"/>
    </row>
    <row r="154" spans="1:11" ht="12">
      <c r="A154" s="7">
        <v>696988</v>
      </c>
      <c r="B154" s="9" t="s">
        <v>721</v>
      </c>
      <c r="C154" s="5" t="s">
        <v>668</v>
      </c>
      <c r="D154" s="12" t="s">
        <v>165</v>
      </c>
      <c r="E154" s="89" t="s">
        <v>43</v>
      </c>
      <c r="G154" s="7"/>
      <c r="H154" s="9"/>
      <c r="I154" s="5"/>
      <c r="J154" s="12"/>
      <c r="K154" s="89"/>
    </row>
    <row r="155" spans="1:11" ht="12">
      <c r="A155" s="7">
        <v>658735</v>
      </c>
      <c r="B155" s="9" t="s">
        <v>718</v>
      </c>
      <c r="C155" s="5" t="s">
        <v>73</v>
      </c>
      <c r="D155" s="12" t="s">
        <v>165</v>
      </c>
      <c r="E155" s="89" t="s">
        <v>43</v>
      </c>
      <c r="G155" s="7"/>
      <c r="H155" s="9"/>
      <c r="I155" s="5"/>
      <c r="J155" s="12"/>
      <c r="K155" s="89"/>
    </row>
    <row r="156" spans="1:11" ht="12">
      <c r="A156" s="7">
        <v>697023</v>
      </c>
      <c r="B156" s="9" t="s">
        <v>719</v>
      </c>
      <c r="C156" s="5" t="s">
        <v>722</v>
      </c>
      <c r="D156" s="12" t="s">
        <v>165</v>
      </c>
      <c r="E156" s="89" t="s">
        <v>43</v>
      </c>
      <c r="G156" s="7"/>
      <c r="H156" s="9"/>
      <c r="I156" s="5"/>
      <c r="J156" s="12"/>
      <c r="K156" s="89"/>
    </row>
    <row r="157" spans="1:11" ht="12">
      <c r="A157" s="7">
        <v>686937</v>
      </c>
      <c r="B157" s="9" t="s">
        <v>720</v>
      </c>
      <c r="C157" s="5" t="s">
        <v>215</v>
      </c>
      <c r="D157" s="12" t="s">
        <v>165</v>
      </c>
      <c r="E157" s="89" t="s">
        <v>43</v>
      </c>
      <c r="G157" s="7"/>
      <c r="H157" s="9"/>
      <c r="I157" s="5"/>
      <c r="J157" s="12"/>
      <c r="K157" s="89"/>
    </row>
    <row r="158" spans="1:11" ht="12">
      <c r="A158" s="7"/>
      <c r="B158" s="9"/>
      <c r="C158" s="5"/>
      <c r="D158" s="12"/>
      <c r="E158" s="89"/>
      <c r="G158" s="7"/>
      <c r="H158" s="9"/>
      <c r="I158" s="5"/>
      <c r="J158" s="12"/>
      <c r="K158" s="89"/>
    </row>
    <row r="159" spans="1:11" ht="12">
      <c r="A159" s="7"/>
      <c r="B159" s="9"/>
      <c r="C159" s="5"/>
      <c r="D159" s="12"/>
      <c r="E159" s="89"/>
      <c r="G159" s="7"/>
      <c r="H159" s="9"/>
      <c r="I159" s="5"/>
      <c r="J159" s="12"/>
      <c r="K159" s="89"/>
    </row>
    <row r="160" spans="1:11" ht="12">
      <c r="A160" s="7">
        <v>805486</v>
      </c>
      <c r="B160" s="9" t="s">
        <v>432</v>
      </c>
      <c r="C160" s="5" t="s">
        <v>433</v>
      </c>
      <c r="D160" s="12" t="s">
        <v>171</v>
      </c>
      <c r="E160" s="89" t="s">
        <v>42</v>
      </c>
      <c r="G160" s="7">
        <v>158862</v>
      </c>
      <c r="H160" s="9" t="s">
        <v>465</v>
      </c>
      <c r="I160" s="5" t="s">
        <v>466</v>
      </c>
      <c r="J160" s="12" t="s">
        <v>171</v>
      </c>
      <c r="K160" s="89" t="s">
        <v>198</v>
      </c>
    </row>
    <row r="161" spans="1:11" ht="12">
      <c r="A161" s="7">
        <v>657111</v>
      </c>
      <c r="B161" s="9" t="s">
        <v>436</v>
      </c>
      <c r="C161" s="5" t="s">
        <v>437</v>
      </c>
      <c r="D161" s="12" t="s">
        <v>171</v>
      </c>
      <c r="E161" s="89" t="s">
        <v>42</v>
      </c>
      <c r="G161" s="7">
        <v>127929</v>
      </c>
      <c r="H161" s="9" t="s">
        <v>438</v>
      </c>
      <c r="I161" s="5" t="s">
        <v>200</v>
      </c>
      <c r="J161" s="12" t="s">
        <v>171</v>
      </c>
      <c r="K161" s="89" t="s">
        <v>198</v>
      </c>
    </row>
    <row r="162" spans="1:146" ht="12">
      <c r="A162" s="7">
        <v>807963</v>
      </c>
      <c r="B162" s="9" t="s">
        <v>438</v>
      </c>
      <c r="C162" s="5" t="s">
        <v>439</v>
      </c>
      <c r="D162" s="12" t="s">
        <v>171</v>
      </c>
      <c r="E162" s="89" t="s">
        <v>42</v>
      </c>
      <c r="F162" s="3"/>
      <c r="G162" s="7">
        <v>164105</v>
      </c>
      <c r="H162" s="9" t="s">
        <v>461</v>
      </c>
      <c r="I162" s="5" t="s">
        <v>57</v>
      </c>
      <c r="J162" s="12" t="s">
        <v>171</v>
      </c>
      <c r="K162" s="89" t="s">
        <v>198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</row>
    <row r="163" spans="1:146" ht="12">
      <c r="A163" s="7">
        <v>154979</v>
      </c>
      <c r="B163" s="9" t="s">
        <v>442</v>
      </c>
      <c r="C163" s="5" t="s">
        <v>443</v>
      </c>
      <c r="D163" s="12" t="s">
        <v>171</v>
      </c>
      <c r="E163" s="89" t="s">
        <v>42</v>
      </c>
      <c r="F163" s="3"/>
      <c r="G163" s="7">
        <v>690340</v>
      </c>
      <c r="H163" s="9" t="s">
        <v>444</v>
      </c>
      <c r="I163" s="5" t="s">
        <v>73</v>
      </c>
      <c r="J163" s="12" t="s">
        <v>171</v>
      </c>
      <c r="K163" s="89" t="s">
        <v>198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</row>
    <row r="164" spans="1:11" ht="12">
      <c r="A164" s="7">
        <v>175180</v>
      </c>
      <c r="B164" s="9" t="s">
        <v>440</v>
      </c>
      <c r="C164" s="5" t="s">
        <v>441</v>
      </c>
      <c r="D164" s="12" t="s">
        <v>171</v>
      </c>
      <c r="E164" s="89" t="s">
        <v>42</v>
      </c>
      <c r="G164" s="7">
        <v>108807</v>
      </c>
      <c r="H164" s="9" t="s">
        <v>463</v>
      </c>
      <c r="I164" s="5" t="s">
        <v>69</v>
      </c>
      <c r="J164" s="12" t="s">
        <v>171</v>
      </c>
      <c r="K164" s="89" t="s">
        <v>198</v>
      </c>
    </row>
    <row r="165" spans="1:11" ht="12">
      <c r="A165" s="7">
        <v>690336</v>
      </c>
      <c r="B165" s="9" t="s">
        <v>444</v>
      </c>
      <c r="C165" s="5" t="s">
        <v>445</v>
      </c>
      <c r="D165" s="12" t="s">
        <v>171</v>
      </c>
      <c r="E165" s="89" t="s">
        <v>42</v>
      </c>
      <c r="G165" s="7">
        <v>154983</v>
      </c>
      <c r="H165" s="9" t="s">
        <v>462</v>
      </c>
      <c r="I165" s="5" t="s">
        <v>311</v>
      </c>
      <c r="J165" s="12" t="s">
        <v>171</v>
      </c>
      <c r="K165" s="89" t="s">
        <v>198</v>
      </c>
    </row>
    <row r="166" spans="1:11" ht="12">
      <c r="A166" s="7">
        <v>545793</v>
      </c>
      <c r="B166" s="9" t="s">
        <v>435</v>
      </c>
      <c r="C166" s="5" t="s">
        <v>266</v>
      </c>
      <c r="D166" s="12" t="s">
        <v>171</v>
      </c>
      <c r="E166" s="89" t="s">
        <v>42</v>
      </c>
      <c r="G166" s="7">
        <v>600062</v>
      </c>
      <c r="H166" s="9" t="s">
        <v>464</v>
      </c>
      <c r="I166" s="5" t="s">
        <v>73</v>
      </c>
      <c r="J166" s="12" t="s">
        <v>171</v>
      </c>
      <c r="K166" s="89" t="s">
        <v>198</v>
      </c>
    </row>
    <row r="167" spans="1:11" ht="12">
      <c r="A167" s="7">
        <v>154985</v>
      </c>
      <c r="B167" s="9" t="s">
        <v>283</v>
      </c>
      <c r="C167" s="5" t="s">
        <v>431</v>
      </c>
      <c r="D167" s="12" t="s">
        <v>171</v>
      </c>
      <c r="E167" s="89" t="s">
        <v>42</v>
      </c>
      <c r="G167" s="7"/>
      <c r="H167" s="9"/>
      <c r="I167" s="5"/>
      <c r="J167" s="12"/>
      <c r="K167" s="89"/>
    </row>
    <row r="168" spans="1:11" ht="12">
      <c r="A168" s="7">
        <v>807961</v>
      </c>
      <c r="B168" s="9" t="s">
        <v>434</v>
      </c>
      <c r="C168" s="5" t="s">
        <v>275</v>
      </c>
      <c r="D168" s="12" t="s">
        <v>171</v>
      </c>
      <c r="E168" s="89" t="s">
        <v>42</v>
      </c>
      <c r="G168" s="7">
        <v>646526</v>
      </c>
      <c r="H168" s="9" t="s">
        <v>935</v>
      </c>
      <c r="I168" s="5" t="s">
        <v>270</v>
      </c>
      <c r="J168" s="12" t="s">
        <v>171</v>
      </c>
      <c r="K168" s="89" t="s">
        <v>18</v>
      </c>
    </row>
    <row r="169" spans="1:11" ht="12">
      <c r="A169" s="7"/>
      <c r="B169" s="9"/>
      <c r="C169" s="5"/>
      <c r="D169" s="12"/>
      <c r="E169" s="89"/>
      <c r="G169" s="7"/>
      <c r="H169" s="9"/>
      <c r="I169" s="5"/>
      <c r="J169" s="12"/>
      <c r="K169" s="89"/>
    </row>
    <row r="170" spans="1:11" ht="12">
      <c r="A170" s="7">
        <v>690302</v>
      </c>
      <c r="B170" s="9" t="s">
        <v>451</v>
      </c>
      <c r="C170" s="5" t="s">
        <v>57</v>
      </c>
      <c r="D170" s="12" t="s">
        <v>171</v>
      </c>
      <c r="E170" s="89" t="s">
        <v>43</v>
      </c>
      <c r="G170" s="7"/>
      <c r="H170" s="9"/>
      <c r="I170" s="5"/>
      <c r="J170" s="12"/>
      <c r="K170" s="89"/>
    </row>
    <row r="171" spans="1:11" ht="12">
      <c r="A171" s="7">
        <v>397629</v>
      </c>
      <c r="B171" s="9" t="s">
        <v>452</v>
      </c>
      <c r="C171" s="5" t="s">
        <v>453</v>
      </c>
      <c r="D171" s="12" t="s">
        <v>171</v>
      </c>
      <c r="E171" s="89" t="s">
        <v>43</v>
      </c>
      <c r="G171" s="7"/>
      <c r="H171" s="9"/>
      <c r="I171" s="5"/>
      <c r="J171" s="12"/>
      <c r="K171" s="89"/>
    </row>
    <row r="172" spans="1:11" ht="12">
      <c r="A172" s="7">
        <v>106992</v>
      </c>
      <c r="B172" s="9" t="s">
        <v>446</v>
      </c>
      <c r="C172" s="5" t="s">
        <v>447</v>
      </c>
      <c r="D172" s="12" t="s">
        <v>171</v>
      </c>
      <c r="E172" s="89" t="s">
        <v>43</v>
      </c>
      <c r="G172" s="7"/>
      <c r="H172" s="9"/>
      <c r="I172" s="5"/>
      <c r="J172" s="12"/>
      <c r="K172" s="89"/>
    </row>
    <row r="173" spans="1:11" ht="12">
      <c r="A173" s="7">
        <v>545831</v>
      </c>
      <c r="B173" s="9" t="s">
        <v>448</v>
      </c>
      <c r="C173" s="5" t="s">
        <v>449</v>
      </c>
      <c r="D173" s="12" t="s">
        <v>171</v>
      </c>
      <c r="E173" s="89" t="s">
        <v>43</v>
      </c>
      <c r="G173" s="7"/>
      <c r="H173" s="9"/>
      <c r="I173" s="5"/>
      <c r="J173" s="12"/>
      <c r="K173" s="89"/>
    </row>
    <row r="174" spans="1:11" ht="12">
      <c r="A174" s="7">
        <v>802395</v>
      </c>
      <c r="B174" s="9" t="s">
        <v>454</v>
      </c>
      <c r="C174" s="5" t="s">
        <v>455</v>
      </c>
      <c r="D174" s="12" t="s">
        <v>171</v>
      </c>
      <c r="E174" s="89" t="s">
        <v>43</v>
      </c>
      <c r="G174" s="7"/>
      <c r="H174" s="9"/>
      <c r="I174" s="5"/>
      <c r="J174" s="12"/>
      <c r="K174" s="89"/>
    </row>
    <row r="175" spans="1:11" ht="12">
      <c r="A175" s="7">
        <v>545822</v>
      </c>
      <c r="B175" s="9" t="s">
        <v>456</v>
      </c>
      <c r="C175" s="5" t="s">
        <v>413</v>
      </c>
      <c r="D175" s="12" t="s">
        <v>171</v>
      </c>
      <c r="E175" s="89" t="s">
        <v>43</v>
      </c>
      <c r="G175" s="7"/>
      <c r="H175" s="9"/>
      <c r="I175" s="5"/>
      <c r="J175" s="12"/>
      <c r="K175" s="89"/>
    </row>
    <row r="176" spans="1:11" ht="12">
      <c r="A176" s="7">
        <v>807965</v>
      </c>
      <c r="B176" s="9" t="s">
        <v>457</v>
      </c>
      <c r="C176" s="5" t="s">
        <v>458</v>
      </c>
      <c r="D176" s="12" t="s">
        <v>171</v>
      </c>
      <c r="E176" s="89" t="s">
        <v>43</v>
      </c>
      <c r="G176" s="7"/>
      <c r="H176" s="9"/>
      <c r="I176" s="5"/>
      <c r="J176" s="12"/>
      <c r="K176" s="89"/>
    </row>
    <row r="177" spans="1:11" ht="12">
      <c r="A177" s="7">
        <v>690312</v>
      </c>
      <c r="B177" s="9" t="s">
        <v>450</v>
      </c>
      <c r="C177" s="5" t="s">
        <v>215</v>
      </c>
      <c r="D177" s="12" t="s">
        <v>171</v>
      </c>
      <c r="E177" s="89" t="s">
        <v>43</v>
      </c>
      <c r="G177" s="7"/>
      <c r="H177" s="9"/>
      <c r="I177" s="5"/>
      <c r="J177" s="12"/>
      <c r="K177" s="89"/>
    </row>
    <row r="178" spans="1:11" ht="12">
      <c r="A178" s="7">
        <v>690323</v>
      </c>
      <c r="B178" s="9" t="s">
        <v>459</v>
      </c>
      <c r="C178" s="5" t="s">
        <v>460</v>
      </c>
      <c r="D178" s="12" t="s">
        <v>171</v>
      </c>
      <c r="E178" s="89" t="s">
        <v>43</v>
      </c>
      <c r="G178" s="7"/>
      <c r="H178" s="9"/>
      <c r="I178" s="5"/>
      <c r="J178" s="12"/>
      <c r="K178" s="89"/>
    </row>
    <row r="179" spans="1:11" ht="12">
      <c r="A179" s="7"/>
      <c r="B179" s="9"/>
      <c r="C179" s="5"/>
      <c r="D179" s="12"/>
      <c r="E179" s="89"/>
      <c r="G179" s="7"/>
      <c r="H179" s="9"/>
      <c r="I179" s="5"/>
      <c r="J179" s="12"/>
      <c r="K179" s="89"/>
    </row>
    <row r="180" spans="1:11" ht="12">
      <c r="A180" s="7"/>
      <c r="B180" s="9"/>
      <c r="C180" s="5"/>
      <c r="D180" s="12"/>
      <c r="E180" s="89"/>
      <c r="G180" s="7"/>
      <c r="H180" s="9"/>
      <c r="I180" s="5"/>
      <c r="J180" s="12"/>
      <c r="K180" s="89"/>
    </row>
    <row r="181" spans="1:11" ht="12">
      <c r="A181" s="7">
        <v>680229</v>
      </c>
      <c r="B181" s="9" t="s">
        <v>820</v>
      </c>
      <c r="C181" s="5" t="s">
        <v>821</v>
      </c>
      <c r="D181" s="12" t="s">
        <v>168</v>
      </c>
      <c r="E181" s="89" t="s">
        <v>42</v>
      </c>
      <c r="G181" s="7">
        <v>580680</v>
      </c>
      <c r="H181" s="9" t="s">
        <v>699</v>
      </c>
      <c r="I181" s="5" t="s">
        <v>701</v>
      </c>
      <c r="J181" s="12" t="s">
        <v>168</v>
      </c>
      <c r="K181" s="89" t="s">
        <v>18</v>
      </c>
    </row>
    <row r="182" spans="1:11" ht="12">
      <c r="A182" s="7">
        <v>683170</v>
      </c>
      <c r="B182" s="9" t="s">
        <v>707</v>
      </c>
      <c r="C182" s="5" t="s">
        <v>708</v>
      </c>
      <c r="D182" s="12" t="s">
        <v>168</v>
      </c>
      <c r="E182" s="89" t="s">
        <v>42</v>
      </c>
      <c r="G182" s="7">
        <v>136933</v>
      </c>
      <c r="H182" s="9" t="s">
        <v>698</v>
      </c>
      <c r="I182" s="5" t="s">
        <v>305</v>
      </c>
      <c r="J182" s="12" t="s">
        <v>168</v>
      </c>
      <c r="K182" s="89" t="s">
        <v>18</v>
      </c>
    </row>
    <row r="183" spans="1:11" ht="12">
      <c r="A183" s="7"/>
      <c r="B183" s="9"/>
      <c r="C183" s="5"/>
      <c r="D183" s="12"/>
      <c r="E183" s="89"/>
      <c r="G183" s="7">
        <v>557699</v>
      </c>
      <c r="H183" s="9" t="s">
        <v>700</v>
      </c>
      <c r="I183" s="5" t="s">
        <v>353</v>
      </c>
      <c r="J183" s="12" t="s">
        <v>168</v>
      </c>
      <c r="K183" s="89" t="s">
        <v>18</v>
      </c>
    </row>
    <row r="184" spans="1:11" ht="12">
      <c r="A184" s="7">
        <v>686311</v>
      </c>
      <c r="B184" s="9" t="s">
        <v>710</v>
      </c>
      <c r="C184" s="5" t="s">
        <v>713</v>
      </c>
      <c r="D184" s="12" t="s">
        <v>168</v>
      </c>
      <c r="E184" s="89" t="s">
        <v>43</v>
      </c>
      <c r="G184" s="7">
        <v>760172</v>
      </c>
      <c r="H184" s="9" t="s">
        <v>825</v>
      </c>
      <c r="I184" s="5" t="s">
        <v>118</v>
      </c>
      <c r="J184" s="12" t="s">
        <v>168</v>
      </c>
      <c r="K184" s="89" t="s">
        <v>18</v>
      </c>
    </row>
    <row r="185" spans="1:11" ht="12">
      <c r="A185" s="7">
        <v>680247</v>
      </c>
      <c r="B185" s="9" t="s">
        <v>486</v>
      </c>
      <c r="C185" s="5" t="s">
        <v>71</v>
      </c>
      <c r="D185" s="12" t="s">
        <v>168</v>
      </c>
      <c r="E185" s="89" t="s">
        <v>43</v>
      </c>
      <c r="G185" s="7"/>
      <c r="H185" s="9"/>
      <c r="I185" s="5"/>
      <c r="J185" s="12"/>
      <c r="K185" s="89"/>
    </row>
    <row r="186" spans="1:11" ht="12">
      <c r="A186" s="7">
        <v>680260</v>
      </c>
      <c r="B186" s="9" t="s">
        <v>709</v>
      </c>
      <c r="C186" s="5" t="s">
        <v>714</v>
      </c>
      <c r="D186" s="12" t="s">
        <v>168</v>
      </c>
      <c r="E186" s="89" t="s">
        <v>43</v>
      </c>
      <c r="G186" s="7">
        <v>134433</v>
      </c>
      <c r="H186" s="9" t="s">
        <v>616</v>
      </c>
      <c r="I186" s="5" t="s">
        <v>706</v>
      </c>
      <c r="J186" s="12" t="s">
        <v>168</v>
      </c>
      <c r="K186" s="89" t="s">
        <v>198</v>
      </c>
    </row>
    <row r="187" spans="1:11" ht="12">
      <c r="A187" s="7">
        <v>152784</v>
      </c>
      <c r="B187" s="9" t="s">
        <v>711</v>
      </c>
      <c r="C187" s="5" t="s">
        <v>668</v>
      </c>
      <c r="D187" s="12" t="s">
        <v>168</v>
      </c>
      <c r="E187" s="89" t="s">
        <v>43</v>
      </c>
      <c r="G187" s="7">
        <v>680254</v>
      </c>
      <c r="H187" s="9" t="s">
        <v>822</v>
      </c>
      <c r="I187" s="5" t="s">
        <v>314</v>
      </c>
      <c r="J187" s="12" t="s">
        <v>168</v>
      </c>
      <c r="K187" s="89" t="s">
        <v>198</v>
      </c>
    </row>
    <row r="188" spans="1:11" ht="12">
      <c r="A188" s="7">
        <v>690562</v>
      </c>
      <c r="B188" s="9" t="s">
        <v>819</v>
      </c>
      <c r="C188" s="5" t="s">
        <v>216</v>
      </c>
      <c r="D188" s="12" t="s">
        <v>168</v>
      </c>
      <c r="E188" s="89" t="s">
        <v>43</v>
      </c>
      <c r="G188" s="7">
        <v>213003</v>
      </c>
      <c r="H188" s="9" t="s">
        <v>704</v>
      </c>
      <c r="I188" s="5" t="s">
        <v>705</v>
      </c>
      <c r="J188" s="12" t="s">
        <v>168</v>
      </c>
      <c r="K188" s="89" t="s">
        <v>198</v>
      </c>
    </row>
    <row r="189" spans="1:11" ht="12">
      <c r="A189" s="7">
        <v>134434</v>
      </c>
      <c r="B189" s="9" t="s">
        <v>712</v>
      </c>
      <c r="C189" s="5" t="s">
        <v>314</v>
      </c>
      <c r="D189" s="12" t="s">
        <v>168</v>
      </c>
      <c r="E189" s="89" t="s">
        <v>43</v>
      </c>
      <c r="G189" s="7">
        <v>152654</v>
      </c>
      <c r="H189" s="9" t="s">
        <v>823</v>
      </c>
      <c r="I189" s="5" t="s">
        <v>824</v>
      </c>
      <c r="J189" s="12" t="s">
        <v>168</v>
      </c>
      <c r="K189" s="89" t="s">
        <v>198</v>
      </c>
    </row>
    <row r="190" spans="1:11" ht="12">
      <c r="A190" s="7">
        <v>681321</v>
      </c>
      <c r="B190" s="9" t="s">
        <v>818</v>
      </c>
      <c r="C190" s="5" t="s">
        <v>216</v>
      </c>
      <c r="D190" s="12" t="s">
        <v>168</v>
      </c>
      <c r="E190" s="89" t="s">
        <v>43</v>
      </c>
      <c r="G190" s="7">
        <v>136945</v>
      </c>
      <c r="H190" s="9" t="s">
        <v>702</v>
      </c>
      <c r="I190" s="5" t="s">
        <v>314</v>
      </c>
      <c r="J190" s="12" t="s">
        <v>168</v>
      </c>
      <c r="K190" s="89" t="s">
        <v>198</v>
      </c>
    </row>
    <row r="191" spans="1:11" ht="12">
      <c r="A191" s="7"/>
      <c r="B191" s="9"/>
      <c r="C191" s="5"/>
      <c r="D191" s="12"/>
      <c r="E191" s="89"/>
      <c r="G191" s="7">
        <v>681486</v>
      </c>
      <c r="H191" s="9" t="s">
        <v>703</v>
      </c>
      <c r="I191" s="5" t="s">
        <v>668</v>
      </c>
      <c r="J191" s="12" t="s">
        <v>168</v>
      </c>
      <c r="K191" s="89" t="s">
        <v>198</v>
      </c>
    </row>
    <row r="192" spans="1:11" ht="12">
      <c r="A192" s="7"/>
      <c r="B192" s="9"/>
      <c r="C192" s="5"/>
      <c r="D192" s="12"/>
      <c r="E192" s="89"/>
      <c r="G192" s="7"/>
      <c r="H192" s="9"/>
      <c r="I192" s="5"/>
      <c r="J192" s="12"/>
      <c r="K192" s="89"/>
    </row>
    <row r="193" spans="1:11" ht="12">
      <c r="A193" s="7">
        <v>541769</v>
      </c>
      <c r="B193" s="9" t="s">
        <v>348</v>
      </c>
      <c r="C193" s="5" t="s">
        <v>349</v>
      </c>
      <c r="D193" s="12" t="s">
        <v>177</v>
      </c>
      <c r="E193" s="89" t="s">
        <v>43</v>
      </c>
      <c r="G193" s="7">
        <v>541776</v>
      </c>
      <c r="H193" s="9" t="s">
        <v>343</v>
      </c>
      <c r="I193" s="5" t="s">
        <v>344</v>
      </c>
      <c r="J193" s="12" t="s">
        <v>177</v>
      </c>
      <c r="K193" s="89" t="s">
        <v>18</v>
      </c>
    </row>
    <row r="194" spans="1:11" ht="12">
      <c r="A194" s="7">
        <v>541752</v>
      </c>
      <c r="B194" s="9" t="s">
        <v>350</v>
      </c>
      <c r="C194" s="5" t="s">
        <v>351</v>
      </c>
      <c r="D194" s="12" t="s">
        <v>177</v>
      </c>
      <c r="E194" s="89" t="s">
        <v>43</v>
      </c>
      <c r="G194" s="7">
        <v>170168</v>
      </c>
      <c r="H194" s="9" t="s">
        <v>345</v>
      </c>
      <c r="I194" s="5" t="s">
        <v>346</v>
      </c>
      <c r="J194" s="12" t="s">
        <v>177</v>
      </c>
      <c r="K194" s="89" t="s">
        <v>18</v>
      </c>
    </row>
    <row r="195" spans="1:11" ht="12">
      <c r="A195" s="7"/>
      <c r="B195" s="9"/>
      <c r="C195" s="5"/>
      <c r="D195" s="12"/>
      <c r="E195" s="89"/>
      <c r="G195" s="7">
        <v>548833</v>
      </c>
      <c r="H195" s="9" t="s">
        <v>347</v>
      </c>
      <c r="I195" s="5" t="s">
        <v>144</v>
      </c>
      <c r="J195" s="12" t="s">
        <v>177</v>
      </c>
      <c r="K195" s="89" t="s">
        <v>18</v>
      </c>
    </row>
    <row r="196" spans="1:11" ht="12">
      <c r="A196" s="7"/>
      <c r="B196" s="9"/>
      <c r="C196" s="5"/>
      <c r="D196" s="12"/>
      <c r="E196" s="89"/>
      <c r="G196" s="7"/>
      <c r="H196" s="9"/>
      <c r="I196" s="5"/>
      <c r="J196" s="12"/>
      <c r="K196" s="89"/>
    </row>
    <row r="197" spans="1:11" ht="12">
      <c r="A197" s="7"/>
      <c r="B197" s="9"/>
      <c r="C197" s="5"/>
      <c r="D197" s="12"/>
      <c r="E197" s="89"/>
      <c r="G197" s="7">
        <v>541744</v>
      </c>
      <c r="H197" s="9" t="s">
        <v>336</v>
      </c>
      <c r="I197" s="5" t="s">
        <v>333</v>
      </c>
      <c r="J197" s="12" t="s">
        <v>177</v>
      </c>
      <c r="K197" s="89" t="s">
        <v>198</v>
      </c>
    </row>
    <row r="198" spans="1:11" ht="12">
      <c r="A198" s="7"/>
      <c r="B198" s="9"/>
      <c r="C198" s="5"/>
      <c r="D198" s="12"/>
      <c r="E198" s="89"/>
      <c r="G198" s="7">
        <v>548830</v>
      </c>
      <c r="H198" s="9" t="s">
        <v>337</v>
      </c>
      <c r="I198" s="5" t="s">
        <v>63</v>
      </c>
      <c r="J198" s="12" t="s">
        <v>177</v>
      </c>
      <c r="K198" s="89" t="s">
        <v>198</v>
      </c>
    </row>
    <row r="199" spans="1:11" ht="12">
      <c r="A199" s="7"/>
      <c r="B199" s="9"/>
      <c r="C199" s="5"/>
      <c r="D199" s="12"/>
      <c r="E199" s="89"/>
      <c r="G199" s="7">
        <v>170136</v>
      </c>
      <c r="H199" s="9" t="s">
        <v>339</v>
      </c>
      <c r="I199" s="5" t="s">
        <v>338</v>
      </c>
      <c r="J199" s="12" t="s">
        <v>177</v>
      </c>
      <c r="K199" s="89" t="s">
        <v>198</v>
      </c>
    </row>
    <row r="200" spans="1:11" ht="12">
      <c r="A200" s="7"/>
      <c r="B200" s="9"/>
      <c r="C200" s="5"/>
      <c r="D200" s="12"/>
      <c r="E200" s="89"/>
      <c r="G200" s="7">
        <v>541761</v>
      </c>
      <c r="H200" s="9" t="s">
        <v>342</v>
      </c>
      <c r="I200" s="5" t="s">
        <v>57</v>
      </c>
      <c r="J200" s="12" t="s">
        <v>177</v>
      </c>
      <c r="K200" s="89" t="s">
        <v>198</v>
      </c>
    </row>
    <row r="201" spans="1:11" ht="12">
      <c r="A201" s="7"/>
      <c r="B201" s="9"/>
      <c r="C201" s="5"/>
      <c r="D201" s="12"/>
      <c r="E201" s="89"/>
      <c r="G201" s="7">
        <v>1701191</v>
      </c>
      <c r="H201" s="9" t="s">
        <v>340</v>
      </c>
      <c r="I201" s="5" t="s">
        <v>341</v>
      </c>
      <c r="J201" s="12" t="s">
        <v>177</v>
      </c>
      <c r="K201" s="89" t="s">
        <v>198</v>
      </c>
    </row>
    <row r="202" spans="1:11" ht="12">
      <c r="A202" s="7"/>
      <c r="B202" s="9"/>
      <c r="C202" s="5"/>
      <c r="D202" s="12"/>
      <c r="E202" s="89"/>
      <c r="G202" s="7"/>
      <c r="H202" s="9"/>
      <c r="I202" s="5"/>
      <c r="J202" s="12"/>
      <c r="K202" s="89"/>
    </row>
    <row r="203" spans="1:11" ht="12">
      <c r="A203" s="7">
        <v>182989</v>
      </c>
      <c r="B203" s="9" t="s">
        <v>792</v>
      </c>
      <c r="C203" s="5" t="s">
        <v>303</v>
      </c>
      <c r="D203" s="12" t="s">
        <v>180</v>
      </c>
      <c r="E203" s="89" t="s">
        <v>42</v>
      </c>
      <c r="G203" s="7"/>
      <c r="H203" s="9"/>
      <c r="I203" s="5"/>
      <c r="J203" s="12"/>
      <c r="K203" s="89"/>
    </row>
    <row r="204" spans="1:11" ht="12">
      <c r="A204" s="7">
        <v>693501</v>
      </c>
      <c r="B204" s="9" t="s">
        <v>786</v>
      </c>
      <c r="C204" s="5" t="s">
        <v>249</v>
      </c>
      <c r="D204" s="12" t="s">
        <v>180</v>
      </c>
      <c r="E204" s="89" t="s">
        <v>42</v>
      </c>
      <c r="G204" s="7">
        <v>594738</v>
      </c>
      <c r="H204" s="9" t="s">
        <v>757</v>
      </c>
      <c r="I204" s="5" t="s">
        <v>764</v>
      </c>
      <c r="J204" s="12" t="s">
        <v>180</v>
      </c>
      <c r="K204" s="89" t="s">
        <v>18</v>
      </c>
    </row>
    <row r="205" spans="1:11" ht="12">
      <c r="A205" s="7">
        <v>697815</v>
      </c>
      <c r="B205" s="9" t="s">
        <v>787</v>
      </c>
      <c r="C205" s="5" t="s">
        <v>794</v>
      </c>
      <c r="D205" s="12" t="s">
        <v>180</v>
      </c>
      <c r="E205" s="89" t="s">
        <v>42</v>
      </c>
      <c r="G205" s="7">
        <v>642260</v>
      </c>
      <c r="H205" s="9" t="s">
        <v>760</v>
      </c>
      <c r="I205" s="5" t="s">
        <v>761</v>
      </c>
      <c r="J205" s="12" t="s">
        <v>180</v>
      </c>
      <c r="K205" s="89" t="s">
        <v>18</v>
      </c>
    </row>
    <row r="206" spans="1:11" ht="12">
      <c r="A206" s="7">
        <v>544861</v>
      </c>
      <c r="B206" s="9" t="s">
        <v>719</v>
      </c>
      <c r="C206" s="5" t="s">
        <v>646</v>
      </c>
      <c r="D206" s="12" t="s">
        <v>180</v>
      </c>
      <c r="E206" s="89" t="s">
        <v>42</v>
      </c>
      <c r="G206" s="7">
        <v>698951</v>
      </c>
      <c r="H206" s="9" t="s">
        <v>758</v>
      </c>
      <c r="I206" s="5" t="s">
        <v>763</v>
      </c>
      <c r="J206" s="12" t="s">
        <v>180</v>
      </c>
      <c r="K206" s="89" t="s">
        <v>18</v>
      </c>
    </row>
    <row r="207" spans="1:11" ht="12">
      <c r="A207" s="7">
        <v>544872</v>
      </c>
      <c r="B207" s="9" t="s">
        <v>788</v>
      </c>
      <c r="C207" s="5" t="s">
        <v>246</v>
      </c>
      <c r="D207" s="12" t="s">
        <v>180</v>
      </c>
      <c r="E207" s="89" t="s">
        <v>42</v>
      </c>
      <c r="G207" s="7">
        <v>672844</v>
      </c>
      <c r="H207" s="9" t="s">
        <v>759</v>
      </c>
      <c r="I207" s="5" t="s">
        <v>762</v>
      </c>
      <c r="J207" s="12" t="s">
        <v>180</v>
      </c>
      <c r="K207" s="89" t="s">
        <v>18</v>
      </c>
    </row>
    <row r="208" spans="1:11" ht="12">
      <c r="A208" s="7">
        <v>182563</v>
      </c>
      <c r="B208" s="9" t="s">
        <v>789</v>
      </c>
      <c r="C208" s="5" t="s">
        <v>144</v>
      </c>
      <c r="D208" s="12" t="s">
        <v>180</v>
      </c>
      <c r="E208" s="89" t="s">
        <v>42</v>
      </c>
      <c r="G208" s="7"/>
      <c r="H208" s="9"/>
      <c r="I208" s="5"/>
      <c r="J208" s="12"/>
      <c r="K208" s="89"/>
    </row>
    <row r="209" spans="1:11" ht="12">
      <c r="A209" s="7">
        <v>721152</v>
      </c>
      <c r="B209" s="9" t="s">
        <v>790</v>
      </c>
      <c r="C209" s="5" t="s">
        <v>793</v>
      </c>
      <c r="D209" s="12" t="s">
        <v>180</v>
      </c>
      <c r="E209" s="89" t="s">
        <v>42</v>
      </c>
      <c r="G209" s="7">
        <v>194372</v>
      </c>
      <c r="H209" s="9" t="s">
        <v>775</v>
      </c>
      <c r="I209" s="5" t="s">
        <v>783</v>
      </c>
      <c r="J209" s="12" t="s">
        <v>180</v>
      </c>
      <c r="K209" s="89" t="s">
        <v>198</v>
      </c>
    </row>
    <row r="210" spans="1:11" ht="12">
      <c r="A210" s="7">
        <v>162769</v>
      </c>
      <c r="B210" s="9" t="s">
        <v>791</v>
      </c>
      <c r="C210" s="5" t="s">
        <v>262</v>
      </c>
      <c r="D210" s="12" t="s">
        <v>180</v>
      </c>
      <c r="E210" s="89" t="s">
        <v>42</v>
      </c>
      <c r="G210" s="7">
        <v>278310</v>
      </c>
      <c r="H210" s="9" t="s">
        <v>779</v>
      </c>
      <c r="I210" s="5" t="s">
        <v>413</v>
      </c>
      <c r="J210" s="12" t="s">
        <v>180</v>
      </c>
      <c r="K210" s="89" t="s">
        <v>198</v>
      </c>
    </row>
    <row r="211" spans="1:11" ht="12">
      <c r="A211" s="7"/>
      <c r="B211" s="9"/>
      <c r="C211" s="5"/>
      <c r="D211" s="12"/>
      <c r="E211" s="89"/>
      <c r="G211" s="7">
        <v>693443</v>
      </c>
      <c r="H211" s="9" t="s">
        <v>765</v>
      </c>
      <c r="I211" s="5" t="s">
        <v>230</v>
      </c>
      <c r="J211" s="12" t="s">
        <v>180</v>
      </c>
      <c r="K211" s="89" t="s">
        <v>198</v>
      </c>
    </row>
    <row r="212" spans="1:11" ht="12">
      <c r="A212" s="7">
        <v>692760</v>
      </c>
      <c r="B212" s="9" t="s">
        <v>795</v>
      </c>
      <c r="C212" s="5" t="s">
        <v>670</v>
      </c>
      <c r="D212" s="12" t="s">
        <v>180</v>
      </c>
      <c r="E212" s="89" t="s">
        <v>43</v>
      </c>
      <c r="G212" s="7">
        <v>697820</v>
      </c>
      <c r="H212" s="9" t="s">
        <v>776</v>
      </c>
      <c r="I212" s="5" t="s">
        <v>57</v>
      </c>
      <c r="J212" s="12" t="s">
        <v>180</v>
      </c>
      <c r="K212" s="89" t="s">
        <v>198</v>
      </c>
    </row>
    <row r="213" spans="1:11" ht="12">
      <c r="A213" s="7">
        <v>807102</v>
      </c>
      <c r="B213" s="9" t="s">
        <v>796</v>
      </c>
      <c r="C213" s="5" t="s">
        <v>808</v>
      </c>
      <c r="D213" s="12" t="s">
        <v>180</v>
      </c>
      <c r="E213" s="89" t="s">
        <v>43</v>
      </c>
      <c r="G213" s="7">
        <v>721135</v>
      </c>
      <c r="H213" s="9" t="s">
        <v>766</v>
      </c>
      <c r="I213" s="5" t="s">
        <v>73</v>
      </c>
      <c r="J213" s="12" t="s">
        <v>180</v>
      </c>
      <c r="K213" s="89" t="s">
        <v>198</v>
      </c>
    </row>
    <row r="214" spans="1:11" ht="12">
      <c r="A214" s="7">
        <v>721142</v>
      </c>
      <c r="B214" s="9" t="s">
        <v>797</v>
      </c>
      <c r="C214" s="5" t="s">
        <v>809</v>
      </c>
      <c r="D214" s="12" t="s">
        <v>180</v>
      </c>
      <c r="E214" s="89" t="s">
        <v>43</v>
      </c>
      <c r="G214" s="7">
        <v>182556</v>
      </c>
      <c r="H214" s="9" t="s">
        <v>767</v>
      </c>
      <c r="I214" s="5" t="s">
        <v>57</v>
      </c>
      <c r="J214" s="12" t="s">
        <v>180</v>
      </c>
      <c r="K214" s="89" t="s">
        <v>198</v>
      </c>
    </row>
    <row r="215" spans="1:11" ht="12">
      <c r="A215" s="7">
        <v>182250</v>
      </c>
      <c r="B215" s="9" t="s">
        <v>792</v>
      </c>
      <c r="C215" s="5" t="s">
        <v>335</v>
      </c>
      <c r="D215" s="12" t="s">
        <v>180</v>
      </c>
      <c r="E215" s="89" t="s">
        <v>43</v>
      </c>
      <c r="G215" s="7">
        <v>697829</v>
      </c>
      <c r="H215" s="9" t="s">
        <v>768</v>
      </c>
      <c r="I215" s="5" t="s">
        <v>228</v>
      </c>
      <c r="J215" s="12" t="s">
        <v>180</v>
      </c>
      <c r="K215" s="89" t="s">
        <v>198</v>
      </c>
    </row>
    <row r="216" spans="1:11" ht="12">
      <c r="A216" s="7">
        <v>723607</v>
      </c>
      <c r="B216" s="9" t="s">
        <v>798</v>
      </c>
      <c r="C216" s="5" t="s">
        <v>714</v>
      </c>
      <c r="D216" s="12" t="s">
        <v>180</v>
      </c>
      <c r="E216" s="89" t="s">
        <v>43</v>
      </c>
      <c r="G216" s="7">
        <v>162674</v>
      </c>
      <c r="H216" s="9" t="s">
        <v>769</v>
      </c>
      <c r="I216" s="5" t="s">
        <v>111</v>
      </c>
      <c r="J216" s="12" t="s">
        <v>180</v>
      </c>
      <c r="K216" s="89" t="s">
        <v>198</v>
      </c>
    </row>
    <row r="217" spans="1:11" s="8" customFormat="1" ht="12">
      <c r="A217" s="7">
        <v>544880</v>
      </c>
      <c r="B217" s="9" t="s">
        <v>799</v>
      </c>
      <c r="C217" s="5" t="s">
        <v>81</v>
      </c>
      <c r="D217" s="12" t="s">
        <v>180</v>
      </c>
      <c r="E217" s="89" t="s">
        <v>43</v>
      </c>
      <c r="G217" s="7">
        <v>105686</v>
      </c>
      <c r="H217" s="9" t="s">
        <v>770</v>
      </c>
      <c r="I217" s="5" t="s">
        <v>780</v>
      </c>
      <c r="J217" s="12" t="s">
        <v>180</v>
      </c>
      <c r="K217" s="89" t="s">
        <v>198</v>
      </c>
    </row>
    <row r="218" spans="1:11" s="8" customFormat="1" ht="12">
      <c r="A218" s="7">
        <v>544891</v>
      </c>
      <c r="B218" s="9" t="s">
        <v>799</v>
      </c>
      <c r="C218" s="5" t="s">
        <v>810</v>
      </c>
      <c r="D218" s="12" t="s">
        <v>180</v>
      </c>
      <c r="E218" s="89" t="s">
        <v>43</v>
      </c>
      <c r="G218" s="7">
        <v>182558</v>
      </c>
      <c r="H218" s="9" t="s">
        <v>771</v>
      </c>
      <c r="I218" s="5" t="s">
        <v>781</v>
      </c>
      <c r="J218" s="12" t="s">
        <v>180</v>
      </c>
      <c r="K218" s="89" t="s">
        <v>198</v>
      </c>
    </row>
    <row r="219" spans="1:11" s="8" customFormat="1" ht="12">
      <c r="A219" s="7">
        <v>693451</v>
      </c>
      <c r="B219" s="9" t="s">
        <v>800</v>
      </c>
      <c r="C219" s="5" t="s">
        <v>77</v>
      </c>
      <c r="D219" s="12" t="s">
        <v>180</v>
      </c>
      <c r="E219" s="89" t="s">
        <v>43</v>
      </c>
      <c r="G219" s="7">
        <v>2182559</v>
      </c>
      <c r="H219" s="9" t="s">
        <v>772</v>
      </c>
      <c r="I219" s="5" t="s">
        <v>782</v>
      </c>
      <c r="J219" s="12" t="s">
        <v>180</v>
      </c>
      <c r="K219" s="89" t="s">
        <v>198</v>
      </c>
    </row>
    <row r="220" spans="1:11" s="8" customFormat="1" ht="12">
      <c r="A220" s="7">
        <v>721134</v>
      </c>
      <c r="B220" s="9" t="s">
        <v>766</v>
      </c>
      <c r="C220" s="5" t="s">
        <v>73</v>
      </c>
      <c r="D220" s="12" t="s">
        <v>180</v>
      </c>
      <c r="E220" s="89" t="s">
        <v>43</v>
      </c>
      <c r="G220" s="7">
        <v>105695</v>
      </c>
      <c r="H220" s="9" t="s">
        <v>778</v>
      </c>
      <c r="I220" s="5" t="s">
        <v>785</v>
      </c>
      <c r="J220" s="12" t="s">
        <v>180</v>
      </c>
      <c r="K220" s="89" t="s">
        <v>198</v>
      </c>
    </row>
    <row r="221" spans="1:11" s="8" customFormat="1" ht="12">
      <c r="A221" s="7">
        <v>807106</v>
      </c>
      <c r="B221" s="9" t="s">
        <v>801</v>
      </c>
      <c r="C221" s="5" t="s">
        <v>811</v>
      </c>
      <c r="D221" s="12" t="s">
        <v>180</v>
      </c>
      <c r="E221" s="89" t="s">
        <v>43</v>
      </c>
      <c r="G221" s="7">
        <v>693499</v>
      </c>
      <c r="H221" s="9" t="s">
        <v>773</v>
      </c>
      <c r="I221" s="5" t="s">
        <v>73</v>
      </c>
      <c r="J221" s="12" t="s">
        <v>180</v>
      </c>
      <c r="K221" s="89" t="s">
        <v>198</v>
      </c>
    </row>
    <row r="222" spans="1:11" s="8" customFormat="1" ht="12">
      <c r="A222" s="7">
        <v>698969</v>
      </c>
      <c r="B222" s="9" t="s">
        <v>388</v>
      </c>
      <c r="C222" s="5" t="s">
        <v>812</v>
      </c>
      <c r="D222" s="12" t="s">
        <v>180</v>
      </c>
      <c r="E222" s="89" t="s">
        <v>43</v>
      </c>
      <c r="G222" s="7">
        <v>642261</v>
      </c>
      <c r="H222" s="9" t="s">
        <v>777</v>
      </c>
      <c r="I222" s="5" t="s">
        <v>784</v>
      </c>
      <c r="J222" s="12" t="s">
        <v>180</v>
      </c>
      <c r="K222" s="89" t="s">
        <v>198</v>
      </c>
    </row>
    <row r="223" spans="1:11" s="8" customFormat="1" ht="12">
      <c r="A223" s="7">
        <v>196440</v>
      </c>
      <c r="B223" s="9" t="s">
        <v>770</v>
      </c>
      <c r="C223" s="5" t="s">
        <v>813</v>
      </c>
      <c r="D223" s="12" t="s">
        <v>180</v>
      </c>
      <c r="E223" s="89" t="s">
        <v>43</v>
      </c>
      <c r="G223" s="7">
        <v>679827</v>
      </c>
      <c r="H223" s="9" t="s">
        <v>774</v>
      </c>
      <c r="I223" s="5" t="s">
        <v>61</v>
      </c>
      <c r="J223" s="12" t="s">
        <v>180</v>
      </c>
      <c r="K223" s="89" t="s">
        <v>198</v>
      </c>
    </row>
    <row r="224" spans="1:11" s="8" customFormat="1" ht="12">
      <c r="A224" s="7">
        <v>693504</v>
      </c>
      <c r="B224" s="9" t="s">
        <v>806</v>
      </c>
      <c r="C224" s="5" t="s">
        <v>75</v>
      </c>
      <c r="D224" s="12" t="s">
        <v>180</v>
      </c>
      <c r="E224" s="89" t="s">
        <v>43</v>
      </c>
      <c r="G224" s="7"/>
      <c r="H224" s="9"/>
      <c r="I224" s="5"/>
      <c r="J224" s="12"/>
      <c r="K224" s="89"/>
    </row>
    <row r="225" spans="1:11" s="8" customFormat="1" ht="12">
      <c r="A225" s="7">
        <v>162737</v>
      </c>
      <c r="B225" s="9" t="s">
        <v>802</v>
      </c>
      <c r="C225" s="5" t="s">
        <v>814</v>
      </c>
      <c r="D225" s="12" t="s">
        <v>180</v>
      </c>
      <c r="E225" s="89" t="s">
        <v>43</v>
      </c>
      <c r="G225" s="7"/>
      <c r="H225" s="9"/>
      <c r="I225" s="5"/>
      <c r="J225" s="12"/>
      <c r="K225" s="89"/>
    </row>
    <row r="226" spans="1:11" s="8" customFormat="1" ht="12">
      <c r="A226" s="7">
        <v>162740</v>
      </c>
      <c r="B226" s="9" t="s">
        <v>802</v>
      </c>
      <c r="C226" s="5" t="s">
        <v>815</v>
      </c>
      <c r="D226" s="12" t="s">
        <v>180</v>
      </c>
      <c r="E226" s="89" t="s">
        <v>43</v>
      </c>
      <c r="G226" s="7"/>
      <c r="H226" s="9"/>
      <c r="I226" s="5"/>
      <c r="J226" s="12"/>
      <c r="K226" s="89"/>
    </row>
    <row r="227" spans="1:11" s="8" customFormat="1" ht="12">
      <c r="A227" s="7">
        <v>807142</v>
      </c>
      <c r="B227" s="9" t="s">
        <v>803</v>
      </c>
      <c r="C227" s="5" t="s">
        <v>816</v>
      </c>
      <c r="D227" s="12" t="s">
        <v>180</v>
      </c>
      <c r="E227" s="89" t="s">
        <v>43</v>
      </c>
      <c r="G227" s="7"/>
      <c r="H227" s="9"/>
      <c r="I227" s="5"/>
      <c r="J227" s="12"/>
      <c r="K227" s="89"/>
    </row>
    <row r="228" spans="1:11" s="8" customFormat="1" ht="12">
      <c r="A228" s="7">
        <v>693510</v>
      </c>
      <c r="B228" s="9" t="s">
        <v>804</v>
      </c>
      <c r="C228" s="5" t="s">
        <v>714</v>
      </c>
      <c r="D228" s="12" t="s">
        <v>180</v>
      </c>
      <c r="E228" s="89" t="s">
        <v>43</v>
      </c>
      <c r="G228" s="7"/>
      <c r="H228" s="9"/>
      <c r="I228" s="5"/>
      <c r="J228" s="12"/>
      <c r="K228" s="89"/>
    </row>
    <row r="229" spans="1:11" s="8" customFormat="1" ht="12">
      <c r="A229" s="7">
        <v>693510</v>
      </c>
      <c r="B229" s="9" t="s">
        <v>804</v>
      </c>
      <c r="C229" s="5" t="s">
        <v>714</v>
      </c>
      <c r="D229" s="12" t="s">
        <v>180</v>
      </c>
      <c r="E229" s="89" t="s">
        <v>43</v>
      </c>
      <c r="G229" s="7"/>
      <c r="H229" s="9"/>
      <c r="I229" s="5"/>
      <c r="J229" s="12"/>
      <c r="K229" s="89"/>
    </row>
    <row r="230" spans="1:11" s="8" customFormat="1" ht="12">
      <c r="A230" s="7">
        <v>807105</v>
      </c>
      <c r="B230" s="9" t="s">
        <v>805</v>
      </c>
      <c r="C230" s="5" t="s">
        <v>312</v>
      </c>
      <c r="D230" s="12" t="s">
        <v>180</v>
      </c>
      <c r="E230" s="89" t="s">
        <v>43</v>
      </c>
      <c r="G230" s="7"/>
      <c r="H230" s="9"/>
      <c r="I230" s="5"/>
      <c r="J230" s="12"/>
      <c r="K230" s="89"/>
    </row>
    <row r="231" spans="1:11" s="8" customFormat="1" ht="12">
      <c r="A231" s="7"/>
      <c r="B231" s="9" t="s">
        <v>807</v>
      </c>
      <c r="C231" s="5" t="s">
        <v>817</v>
      </c>
      <c r="D231" s="12" t="s">
        <v>180</v>
      </c>
      <c r="E231" s="89" t="s">
        <v>43</v>
      </c>
      <c r="G231" s="7"/>
      <c r="H231" s="9"/>
      <c r="I231" s="5"/>
      <c r="J231" s="12"/>
      <c r="K231" s="89"/>
    </row>
    <row r="232" spans="1:11" s="8" customFormat="1" ht="12">
      <c r="A232" s="7"/>
      <c r="B232" s="9"/>
      <c r="C232" s="5"/>
      <c r="D232" s="12"/>
      <c r="E232" s="89"/>
      <c r="G232" s="7"/>
      <c r="H232" s="9"/>
      <c r="I232" s="5"/>
      <c r="J232" s="12"/>
      <c r="K232" s="89"/>
    </row>
    <row r="233" spans="1:11" s="8" customFormat="1" ht="12">
      <c r="A233" s="7"/>
      <c r="B233" s="9"/>
      <c r="C233" s="5"/>
      <c r="D233" s="12"/>
      <c r="E233" s="89"/>
      <c r="G233" s="7"/>
      <c r="H233" s="9"/>
      <c r="I233" s="5"/>
      <c r="J233" s="12"/>
      <c r="K233" s="89"/>
    </row>
    <row r="234" spans="1:11" s="8" customFormat="1" ht="12">
      <c r="A234" s="7">
        <v>545027</v>
      </c>
      <c r="B234" s="9" t="s">
        <v>753</v>
      </c>
      <c r="C234" s="5" t="s">
        <v>626</v>
      </c>
      <c r="D234" s="12" t="s">
        <v>752</v>
      </c>
      <c r="E234" s="89" t="s">
        <v>43</v>
      </c>
      <c r="G234" s="7">
        <v>722678</v>
      </c>
      <c r="H234" s="9" t="s">
        <v>750</v>
      </c>
      <c r="I234" s="5" t="s">
        <v>751</v>
      </c>
      <c r="J234" s="12" t="s">
        <v>752</v>
      </c>
      <c r="K234" s="89" t="s">
        <v>18</v>
      </c>
    </row>
    <row r="235" spans="1:11" s="8" customFormat="1" ht="12">
      <c r="A235" s="7">
        <v>694695</v>
      </c>
      <c r="B235" s="9" t="s">
        <v>754</v>
      </c>
      <c r="C235" s="5" t="s">
        <v>314</v>
      </c>
      <c r="D235" s="12" t="s">
        <v>752</v>
      </c>
      <c r="E235" s="89" t="s">
        <v>43</v>
      </c>
      <c r="G235" s="7"/>
      <c r="H235" s="9"/>
      <c r="I235" s="5"/>
      <c r="J235" s="12"/>
      <c r="K235" s="89"/>
    </row>
    <row r="236" spans="1:11" s="8" customFormat="1" ht="12">
      <c r="A236" s="7"/>
      <c r="B236" s="9"/>
      <c r="C236" s="5"/>
      <c r="D236" s="12"/>
      <c r="E236" s="89"/>
      <c r="G236" s="7"/>
      <c r="H236" s="9" t="s">
        <v>755</v>
      </c>
      <c r="I236" s="5" t="s">
        <v>561</v>
      </c>
      <c r="J236" s="12" t="s">
        <v>752</v>
      </c>
      <c r="K236" s="89" t="s">
        <v>198</v>
      </c>
    </row>
    <row r="237" spans="1:11" ht="12">
      <c r="A237" s="7"/>
      <c r="B237" s="9"/>
      <c r="C237" s="5"/>
      <c r="D237" s="12"/>
      <c r="E237" s="89"/>
      <c r="G237" s="7"/>
      <c r="H237" s="9" t="s">
        <v>756</v>
      </c>
      <c r="I237" s="5" t="s">
        <v>332</v>
      </c>
      <c r="J237" s="12" t="s">
        <v>752</v>
      </c>
      <c r="K237" s="89" t="s">
        <v>198</v>
      </c>
    </row>
    <row r="238" spans="1:11" ht="12">
      <c r="A238" s="7"/>
      <c r="B238" s="9"/>
      <c r="C238" s="5"/>
      <c r="D238" s="12"/>
      <c r="E238" s="89"/>
      <c r="G238" s="7"/>
      <c r="H238" s="9"/>
      <c r="I238" s="5"/>
      <c r="J238" s="12"/>
      <c r="K238" s="89"/>
    </row>
    <row r="239" spans="1:11" ht="12">
      <c r="A239" s="7">
        <v>803889</v>
      </c>
      <c r="B239" s="9" t="s">
        <v>362</v>
      </c>
      <c r="C239" s="5" t="s">
        <v>424</v>
      </c>
      <c r="D239" s="12" t="s">
        <v>169</v>
      </c>
      <c r="E239" s="89" t="s">
        <v>42</v>
      </c>
      <c r="G239" s="7">
        <v>803915</v>
      </c>
      <c r="H239" s="9" t="s">
        <v>364</v>
      </c>
      <c r="I239" s="5" t="s">
        <v>365</v>
      </c>
      <c r="J239" s="12" t="s">
        <v>169</v>
      </c>
      <c r="K239" s="89" t="s">
        <v>18</v>
      </c>
    </row>
    <row r="240" spans="1:11" ht="12">
      <c r="A240" s="7">
        <v>803898</v>
      </c>
      <c r="B240" s="9" t="s">
        <v>428</v>
      </c>
      <c r="C240" s="5" t="s">
        <v>429</v>
      </c>
      <c r="D240" s="12" t="s">
        <v>169</v>
      </c>
      <c r="E240" s="89" t="s">
        <v>42</v>
      </c>
      <c r="G240" s="7">
        <v>144201</v>
      </c>
      <c r="H240" s="9" t="s">
        <v>362</v>
      </c>
      <c r="I240" s="5" t="s">
        <v>363</v>
      </c>
      <c r="J240" s="12" t="s">
        <v>169</v>
      </c>
      <c r="K240" s="89" t="s">
        <v>18</v>
      </c>
    </row>
    <row r="241" spans="1:11" ht="12">
      <c r="A241" s="7">
        <v>154617</v>
      </c>
      <c r="B241" s="9" t="s">
        <v>422</v>
      </c>
      <c r="C241" s="5" t="s">
        <v>423</v>
      </c>
      <c r="D241" s="12" t="s">
        <v>169</v>
      </c>
      <c r="E241" s="89" t="s">
        <v>42</v>
      </c>
      <c r="G241" s="7">
        <v>803916</v>
      </c>
      <c r="H241" s="9" t="s">
        <v>370</v>
      </c>
      <c r="I241" s="5" t="s">
        <v>118</v>
      </c>
      <c r="J241" s="12" t="s">
        <v>169</v>
      </c>
      <c r="K241" s="89" t="s">
        <v>18</v>
      </c>
    </row>
    <row r="242" spans="1:11" ht="12">
      <c r="A242" s="7">
        <v>803903</v>
      </c>
      <c r="B242" s="9" t="s">
        <v>366</v>
      </c>
      <c r="C242" s="5" t="s">
        <v>425</v>
      </c>
      <c r="D242" s="12" t="s">
        <v>169</v>
      </c>
      <c r="E242" s="89" t="s">
        <v>42</v>
      </c>
      <c r="G242" s="7">
        <v>803918</v>
      </c>
      <c r="H242" s="9" t="s">
        <v>356</v>
      </c>
      <c r="I242" s="5" t="s">
        <v>357</v>
      </c>
      <c r="J242" s="12" t="s">
        <v>169</v>
      </c>
      <c r="K242" s="89" t="s">
        <v>18</v>
      </c>
    </row>
    <row r="243" spans="1:11" ht="12">
      <c r="A243" s="7">
        <v>803907</v>
      </c>
      <c r="B243" s="9" t="s">
        <v>392</v>
      </c>
      <c r="C243" s="5" t="s">
        <v>430</v>
      </c>
      <c r="D243" s="12" t="s">
        <v>169</v>
      </c>
      <c r="E243" s="89" t="s">
        <v>42</v>
      </c>
      <c r="G243" s="7">
        <v>144213</v>
      </c>
      <c r="H243" s="9" t="s">
        <v>371</v>
      </c>
      <c r="I243" s="5" t="s">
        <v>372</v>
      </c>
      <c r="J243" s="12" t="s">
        <v>169</v>
      </c>
      <c r="K243" s="89" t="s">
        <v>18</v>
      </c>
    </row>
    <row r="244" spans="1:11" ht="12">
      <c r="A244" s="7">
        <v>803912</v>
      </c>
      <c r="B244" s="9" t="s">
        <v>426</v>
      </c>
      <c r="C244" s="5" t="s">
        <v>427</v>
      </c>
      <c r="D244" s="12" t="s">
        <v>169</v>
      </c>
      <c r="E244" s="89" t="s">
        <v>42</v>
      </c>
      <c r="G244" s="7">
        <v>144211</v>
      </c>
      <c r="H244" s="9" t="s">
        <v>373</v>
      </c>
      <c r="I244" s="5" t="s">
        <v>374</v>
      </c>
      <c r="J244" s="12" t="s">
        <v>169</v>
      </c>
      <c r="K244" s="89" t="s">
        <v>18</v>
      </c>
    </row>
    <row r="245" spans="1:11" ht="12">
      <c r="A245" s="7">
        <v>177086</v>
      </c>
      <c r="B245" s="9" t="s">
        <v>113</v>
      </c>
      <c r="C245" s="5" t="s">
        <v>369</v>
      </c>
      <c r="D245" s="12" t="s">
        <v>169</v>
      </c>
      <c r="E245" s="89" t="s">
        <v>42</v>
      </c>
      <c r="G245" s="7">
        <v>596484</v>
      </c>
      <c r="H245" s="9" t="s">
        <v>375</v>
      </c>
      <c r="I245" s="5" t="s">
        <v>376</v>
      </c>
      <c r="J245" s="12" t="s">
        <v>169</v>
      </c>
      <c r="K245" s="89" t="s">
        <v>18</v>
      </c>
    </row>
    <row r="246" spans="1:11" ht="12">
      <c r="A246" s="7"/>
      <c r="B246" s="9"/>
      <c r="C246" s="5"/>
      <c r="D246" s="12"/>
      <c r="E246" s="89"/>
      <c r="G246" s="7">
        <v>803823</v>
      </c>
      <c r="H246" s="9" t="s">
        <v>358</v>
      </c>
      <c r="I246" s="5" t="s">
        <v>359</v>
      </c>
      <c r="J246" s="12" t="s">
        <v>169</v>
      </c>
      <c r="K246" s="89" t="s">
        <v>18</v>
      </c>
    </row>
    <row r="247" spans="1:11" ht="12">
      <c r="A247" s="7">
        <v>803892</v>
      </c>
      <c r="B247" s="9" t="s">
        <v>415</v>
      </c>
      <c r="C247" s="5" t="s">
        <v>416</v>
      </c>
      <c r="D247" s="12" t="s">
        <v>169</v>
      </c>
      <c r="E247" s="89" t="s">
        <v>43</v>
      </c>
      <c r="G247" s="7">
        <v>803926</v>
      </c>
      <c r="H247" s="9" t="s">
        <v>377</v>
      </c>
      <c r="I247" s="5" t="s">
        <v>378</v>
      </c>
      <c r="J247" s="12" t="s">
        <v>169</v>
      </c>
      <c r="K247" s="89" t="s">
        <v>18</v>
      </c>
    </row>
    <row r="248" spans="1:11" ht="12">
      <c r="A248" s="7">
        <v>141835</v>
      </c>
      <c r="B248" s="9" t="s">
        <v>370</v>
      </c>
      <c r="C248" s="5" t="s">
        <v>409</v>
      </c>
      <c r="D248" s="12" t="s">
        <v>169</v>
      </c>
      <c r="E248" s="89" t="s">
        <v>43</v>
      </c>
      <c r="G248" s="7">
        <v>803927</v>
      </c>
      <c r="H248" s="9" t="s">
        <v>360</v>
      </c>
      <c r="I248" s="5" t="s">
        <v>361</v>
      </c>
      <c r="J248" s="12" t="s">
        <v>169</v>
      </c>
      <c r="K248" s="89" t="s">
        <v>18</v>
      </c>
    </row>
    <row r="249" spans="1:11" ht="12">
      <c r="A249" s="7">
        <v>803894</v>
      </c>
      <c r="B249" s="9" t="s">
        <v>410</v>
      </c>
      <c r="C249" s="5" t="s">
        <v>411</v>
      </c>
      <c r="D249" s="12" t="s">
        <v>169</v>
      </c>
      <c r="E249" s="89" t="s">
        <v>43</v>
      </c>
      <c r="G249" s="7">
        <v>803930</v>
      </c>
      <c r="H249" s="9" t="s">
        <v>379</v>
      </c>
      <c r="I249" s="5" t="s">
        <v>380</v>
      </c>
      <c r="J249" s="12" t="s">
        <v>169</v>
      </c>
      <c r="K249" s="89" t="s">
        <v>18</v>
      </c>
    </row>
    <row r="250" spans="1:11" ht="12">
      <c r="A250" s="7">
        <v>141846</v>
      </c>
      <c r="B250" s="9" t="s">
        <v>406</v>
      </c>
      <c r="C250" s="5" t="s">
        <v>407</v>
      </c>
      <c r="D250" s="12" t="s">
        <v>169</v>
      </c>
      <c r="E250" s="89" t="s">
        <v>43</v>
      </c>
      <c r="G250" s="7">
        <v>803937</v>
      </c>
      <c r="H250" s="9" t="s">
        <v>366</v>
      </c>
      <c r="I250" s="5" t="s">
        <v>367</v>
      </c>
      <c r="J250" s="12" t="s">
        <v>169</v>
      </c>
      <c r="K250" s="89" t="s">
        <v>18</v>
      </c>
    </row>
    <row r="251" spans="1:11" ht="12">
      <c r="A251" s="7">
        <v>803897</v>
      </c>
      <c r="B251" s="9" t="s">
        <v>414</v>
      </c>
      <c r="C251" s="5" t="s">
        <v>224</v>
      </c>
      <c r="D251" s="12" t="s">
        <v>169</v>
      </c>
      <c r="E251" s="89" t="s">
        <v>43</v>
      </c>
      <c r="G251" s="7">
        <v>803942</v>
      </c>
      <c r="H251" s="9" t="s">
        <v>352</v>
      </c>
      <c r="I251" s="5" t="s">
        <v>353</v>
      </c>
      <c r="J251" s="12" t="s">
        <v>169</v>
      </c>
      <c r="K251" s="89" t="s">
        <v>18</v>
      </c>
    </row>
    <row r="252" spans="1:11" ht="12">
      <c r="A252" s="7">
        <v>144116</v>
      </c>
      <c r="B252" s="9" t="s">
        <v>403</v>
      </c>
      <c r="C252" s="5" t="s">
        <v>75</v>
      </c>
      <c r="D252" s="12" t="s">
        <v>169</v>
      </c>
      <c r="E252" s="89" t="s">
        <v>43</v>
      </c>
      <c r="G252" s="7">
        <v>803945</v>
      </c>
      <c r="H252" s="9" t="s">
        <v>354</v>
      </c>
      <c r="I252" s="5" t="s">
        <v>355</v>
      </c>
      <c r="J252" s="12" t="s">
        <v>169</v>
      </c>
      <c r="K252" s="89" t="s">
        <v>18</v>
      </c>
    </row>
    <row r="253" spans="1:11" ht="12">
      <c r="A253" s="7">
        <v>144183</v>
      </c>
      <c r="B253" s="9" t="s">
        <v>408</v>
      </c>
      <c r="C253" s="5" t="s">
        <v>107</v>
      </c>
      <c r="D253" s="12" t="s">
        <v>169</v>
      </c>
      <c r="E253" s="89" t="s">
        <v>43</v>
      </c>
      <c r="G253" s="7">
        <v>903948</v>
      </c>
      <c r="H253" s="9" t="s">
        <v>368</v>
      </c>
      <c r="I253" s="5" t="s">
        <v>297</v>
      </c>
      <c r="J253" s="12" t="s">
        <v>169</v>
      </c>
      <c r="K253" s="89" t="s">
        <v>18</v>
      </c>
    </row>
    <row r="254" spans="1:11" ht="12">
      <c r="A254" s="7">
        <v>803904</v>
      </c>
      <c r="B254" s="9" t="s">
        <v>417</v>
      </c>
      <c r="C254" s="5" t="s">
        <v>77</v>
      </c>
      <c r="D254" s="12" t="s">
        <v>169</v>
      </c>
      <c r="E254" s="89" t="s">
        <v>43</v>
      </c>
      <c r="G254" s="7">
        <v>177086</v>
      </c>
      <c r="H254" s="9" t="s">
        <v>113</v>
      </c>
      <c r="I254" s="5" t="s">
        <v>369</v>
      </c>
      <c r="J254" s="12" t="s">
        <v>169</v>
      </c>
      <c r="K254" s="89" t="s">
        <v>18</v>
      </c>
    </row>
    <row r="255" spans="1:11" ht="12">
      <c r="A255" s="7">
        <v>104943</v>
      </c>
      <c r="B255" s="9" t="s">
        <v>412</v>
      </c>
      <c r="C255" s="5" t="s">
        <v>413</v>
      </c>
      <c r="D255" s="12" t="s">
        <v>169</v>
      </c>
      <c r="E255" s="89" t="s">
        <v>43</v>
      </c>
      <c r="G255" s="7"/>
      <c r="H255" s="9"/>
      <c r="I255" s="5"/>
      <c r="J255" s="12"/>
      <c r="K255" s="89"/>
    </row>
    <row r="256" spans="1:11" ht="12">
      <c r="A256" s="7">
        <v>803906</v>
      </c>
      <c r="B256" s="9" t="s">
        <v>404</v>
      </c>
      <c r="C256" s="5" t="s">
        <v>405</v>
      </c>
      <c r="D256" s="12" t="s">
        <v>169</v>
      </c>
      <c r="E256" s="89" t="s">
        <v>43</v>
      </c>
      <c r="G256" s="7">
        <v>141840</v>
      </c>
      <c r="H256" s="9" t="s">
        <v>389</v>
      </c>
      <c r="I256" s="5" t="s">
        <v>390</v>
      </c>
      <c r="J256" s="12" t="s">
        <v>169</v>
      </c>
      <c r="K256" s="89" t="s">
        <v>198</v>
      </c>
    </row>
    <row r="257" spans="1:11" ht="12">
      <c r="A257" s="7">
        <v>803909</v>
      </c>
      <c r="B257" s="9" t="s">
        <v>418</v>
      </c>
      <c r="C257" s="5" t="s">
        <v>419</v>
      </c>
      <c r="D257" s="12" t="s">
        <v>169</v>
      </c>
      <c r="E257" s="89" t="s">
        <v>43</v>
      </c>
      <c r="G257" s="7">
        <v>803920</v>
      </c>
      <c r="H257" s="9" t="s">
        <v>393</v>
      </c>
      <c r="I257" s="5" t="s">
        <v>400</v>
      </c>
      <c r="J257" s="12" t="s">
        <v>169</v>
      </c>
      <c r="K257" s="89" t="s">
        <v>198</v>
      </c>
    </row>
    <row r="258" spans="1:11" ht="12">
      <c r="A258" s="7">
        <v>803910</v>
      </c>
      <c r="B258" s="9" t="s">
        <v>420</v>
      </c>
      <c r="C258" s="5" t="s">
        <v>421</v>
      </c>
      <c r="D258" s="12" t="s">
        <v>169</v>
      </c>
      <c r="E258" s="89" t="s">
        <v>43</v>
      </c>
      <c r="G258" s="7">
        <v>104909</v>
      </c>
      <c r="H258" s="9" t="s">
        <v>391</v>
      </c>
      <c r="I258" s="5" t="s">
        <v>215</v>
      </c>
      <c r="J258" s="12" t="s">
        <v>169</v>
      </c>
      <c r="K258" s="89" t="s">
        <v>198</v>
      </c>
    </row>
    <row r="259" spans="1:11" ht="12">
      <c r="A259" s="7">
        <v>104938</v>
      </c>
      <c r="B259" s="9" t="s">
        <v>401</v>
      </c>
      <c r="C259" s="5" t="s">
        <v>208</v>
      </c>
      <c r="D259" s="12" t="s">
        <v>169</v>
      </c>
      <c r="E259" s="89" t="s">
        <v>43</v>
      </c>
      <c r="G259" s="7">
        <v>106153</v>
      </c>
      <c r="H259" s="9" t="s">
        <v>385</v>
      </c>
      <c r="I259" s="5" t="s">
        <v>81</v>
      </c>
      <c r="J259" s="12" t="s">
        <v>169</v>
      </c>
      <c r="K259" s="89" t="s">
        <v>198</v>
      </c>
    </row>
    <row r="260" spans="1:11" ht="12">
      <c r="A260" s="7">
        <v>144195</v>
      </c>
      <c r="B260" s="9" t="s">
        <v>402</v>
      </c>
      <c r="C260" s="5" t="s">
        <v>216</v>
      </c>
      <c r="D260" s="12" t="s">
        <v>169</v>
      </c>
      <c r="E260" s="89" t="s">
        <v>43</v>
      </c>
      <c r="G260" s="7">
        <v>803921</v>
      </c>
      <c r="H260" s="9" t="s">
        <v>399</v>
      </c>
      <c r="I260" s="5" t="s">
        <v>206</v>
      </c>
      <c r="J260" s="12" t="s">
        <v>169</v>
      </c>
      <c r="K260" s="89" t="s">
        <v>198</v>
      </c>
    </row>
    <row r="261" spans="1:11" ht="12.75" customHeight="1">
      <c r="A261" s="7"/>
      <c r="B261" s="9"/>
      <c r="C261" s="5"/>
      <c r="D261" s="12"/>
      <c r="E261" s="89"/>
      <c r="G261" s="7">
        <v>803922</v>
      </c>
      <c r="H261" s="9" t="s">
        <v>394</v>
      </c>
      <c r="I261" s="5" t="s">
        <v>398</v>
      </c>
      <c r="J261" s="12" t="s">
        <v>169</v>
      </c>
      <c r="K261" s="89" t="s">
        <v>198</v>
      </c>
    </row>
    <row r="262" spans="1:11" ht="12.75" customHeight="1">
      <c r="A262" s="7"/>
      <c r="B262" s="9"/>
      <c r="C262" s="5"/>
      <c r="D262" s="12"/>
      <c r="E262" s="89"/>
      <c r="G262" s="7">
        <v>104932</v>
      </c>
      <c r="H262" s="9" t="s">
        <v>388</v>
      </c>
      <c r="I262" s="5" t="s">
        <v>314</v>
      </c>
      <c r="J262" s="12" t="s">
        <v>169</v>
      </c>
      <c r="K262" s="89" t="s">
        <v>198</v>
      </c>
    </row>
    <row r="263" spans="1:11" ht="12">
      <c r="A263" s="7"/>
      <c r="B263" s="9"/>
      <c r="C263" s="5"/>
      <c r="D263" s="12"/>
      <c r="E263" s="89"/>
      <c r="G263" s="7">
        <v>803931</v>
      </c>
      <c r="H263" s="9" t="s">
        <v>395</v>
      </c>
      <c r="I263" s="5" t="s">
        <v>79</v>
      </c>
      <c r="J263" s="12" t="s">
        <v>169</v>
      </c>
      <c r="K263" s="89" t="s">
        <v>198</v>
      </c>
    </row>
    <row r="264" spans="1:11" ht="12">
      <c r="A264" s="7"/>
      <c r="B264" s="9"/>
      <c r="C264" s="5"/>
      <c r="D264" s="12"/>
      <c r="E264" s="89"/>
      <c r="G264" s="7">
        <v>803935</v>
      </c>
      <c r="H264" s="9" t="s">
        <v>366</v>
      </c>
      <c r="I264" s="5" t="s">
        <v>384</v>
      </c>
      <c r="J264" s="12" t="s">
        <v>169</v>
      </c>
      <c r="K264" s="89" t="s">
        <v>198</v>
      </c>
    </row>
    <row r="265" spans="1:11" ht="12">
      <c r="A265" s="7"/>
      <c r="B265" s="9"/>
      <c r="C265" s="5"/>
      <c r="D265" s="12"/>
      <c r="E265" s="89"/>
      <c r="G265" s="7">
        <v>803940</v>
      </c>
      <c r="H265" s="9" t="s">
        <v>396</v>
      </c>
      <c r="I265" s="5" t="s">
        <v>397</v>
      </c>
      <c r="J265" s="12" t="s">
        <v>169</v>
      </c>
      <c r="K265" s="89" t="s">
        <v>198</v>
      </c>
    </row>
    <row r="266" spans="1:11" ht="12">
      <c r="A266" s="7"/>
      <c r="B266" s="9"/>
      <c r="C266" s="5"/>
      <c r="D266" s="12"/>
      <c r="E266" s="89"/>
      <c r="G266" s="7">
        <v>144217</v>
      </c>
      <c r="H266" s="9" t="s">
        <v>392</v>
      </c>
      <c r="I266" s="5" t="s">
        <v>57</v>
      </c>
      <c r="J266" s="12" t="s">
        <v>169</v>
      </c>
      <c r="K266" s="89" t="s">
        <v>198</v>
      </c>
    </row>
    <row r="267" spans="1:11" ht="12">
      <c r="A267" s="7"/>
      <c r="B267" s="9"/>
      <c r="C267" s="5"/>
      <c r="D267" s="12"/>
      <c r="E267" s="89"/>
      <c r="G267" s="7">
        <v>104916</v>
      </c>
      <c r="H267" s="9" t="s">
        <v>387</v>
      </c>
      <c r="I267" s="5" t="s">
        <v>312</v>
      </c>
      <c r="J267" s="12" t="s">
        <v>169</v>
      </c>
      <c r="K267" s="89" t="s">
        <v>198</v>
      </c>
    </row>
    <row r="268" spans="1:11" ht="12">
      <c r="A268" s="7"/>
      <c r="B268" s="9"/>
      <c r="C268" s="5"/>
      <c r="D268" s="12"/>
      <c r="E268" s="89"/>
      <c r="G268" s="7">
        <v>104928</v>
      </c>
      <c r="H268" s="9" t="s">
        <v>381</v>
      </c>
      <c r="I268" s="5" t="s">
        <v>382</v>
      </c>
      <c r="J268" s="12" t="s">
        <v>169</v>
      </c>
      <c r="K268" s="89" t="s">
        <v>198</v>
      </c>
    </row>
    <row r="269" spans="1:11" ht="12">
      <c r="A269" s="7"/>
      <c r="B269" s="9"/>
      <c r="C269" s="5"/>
      <c r="D269" s="12"/>
      <c r="E269" s="89"/>
      <c r="G269" s="7">
        <v>803949</v>
      </c>
      <c r="H269" s="9" t="s">
        <v>383</v>
      </c>
      <c r="I269" s="5" t="s">
        <v>332</v>
      </c>
      <c r="J269" s="12" t="s">
        <v>169</v>
      </c>
      <c r="K269" s="89" t="s">
        <v>198</v>
      </c>
    </row>
    <row r="270" spans="1:11" ht="12">
      <c r="A270" s="7"/>
      <c r="B270" s="9"/>
      <c r="C270" s="5"/>
      <c r="D270" s="12"/>
      <c r="E270" s="89"/>
      <c r="G270" s="7">
        <v>144238</v>
      </c>
      <c r="H270" s="9" t="s">
        <v>386</v>
      </c>
      <c r="I270" s="5" t="s">
        <v>81</v>
      </c>
      <c r="J270" s="12" t="s">
        <v>169</v>
      </c>
      <c r="K270" s="89" t="s">
        <v>198</v>
      </c>
    </row>
    <row r="271" spans="1:11" ht="12">
      <c r="A271" s="7"/>
      <c r="B271" s="9"/>
      <c r="C271" s="5"/>
      <c r="D271" s="12"/>
      <c r="E271" s="89"/>
      <c r="G271" s="7"/>
      <c r="H271" s="9"/>
      <c r="I271" s="5"/>
      <c r="J271" s="12"/>
      <c r="K271" s="89"/>
    </row>
    <row r="272" spans="1:11" ht="12">
      <c r="A272" s="7">
        <v>547497</v>
      </c>
      <c r="B272" s="9" t="s">
        <v>676</v>
      </c>
      <c r="C272" s="5" t="s">
        <v>682</v>
      </c>
      <c r="D272" s="12" t="s">
        <v>156</v>
      </c>
      <c r="E272" s="89" t="s">
        <v>42</v>
      </c>
      <c r="G272" s="7"/>
      <c r="H272" s="9"/>
      <c r="I272" s="5"/>
      <c r="J272" s="12"/>
      <c r="K272" s="89"/>
    </row>
    <row r="273" spans="1:11" ht="12">
      <c r="A273" s="7">
        <v>547485</v>
      </c>
      <c r="B273" s="9" t="s">
        <v>675</v>
      </c>
      <c r="C273" s="5" t="s">
        <v>683</v>
      </c>
      <c r="D273" s="12" t="s">
        <v>156</v>
      </c>
      <c r="E273" s="89" t="s">
        <v>42</v>
      </c>
      <c r="G273" s="7">
        <v>699501</v>
      </c>
      <c r="H273" s="9" t="s">
        <v>654</v>
      </c>
      <c r="I273" s="5" t="s">
        <v>697</v>
      </c>
      <c r="J273" s="12" t="s">
        <v>156</v>
      </c>
      <c r="K273" s="89" t="s">
        <v>18</v>
      </c>
    </row>
    <row r="274" spans="1:11" ht="12">
      <c r="A274" s="7">
        <v>658632</v>
      </c>
      <c r="B274" s="9" t="s">
        <v>679</v>
      </c>
      <c r="C274" s="5" t="s">
        <v>282</v>
      </c>
      <c r="D274" s="12" t="s">
        <v>156</v>
      </c>
      <c r="E274" s="89" t="s">
        <v>42</v>
      </c>
      <c r="G274" s="7">
        <v>656405</v>
      </c>
      <c r="H274" s="9" t="s">
        <v>695</v>
      </c>
      <c r="I274" s="5" t="s">
        <v>595</v>
      </c>
      <c r="J274" s="12" t="s">
        <v>156</v>
      </c>
      <c r="K274" s="89" t="s">
        <v>18</v>
      </c>
    </row>
    <row r="275" spans="1:11" ht="12">
      <c r="A275" s="7">
        <v>656409</v>
      </c>
      <c r="B275" s="9" t="s">
        <v>678</v>
      </c>
      <c r="C275" s="5" t="s">
        <v>262</v>
      </c>
      <c r="D275" s="12" t="s">
        <v>156</v>
      </c>
      <c r="E275" s="89" t="s">
        <v>42</v>
      </c>
      <c r="G275" s="7">
        <v>547467</v>
      </c>
      <c r="H275" s="9" t="s">
        <v>686</v>
      </c>
      <c r="I275" s="5" t="s">
        <v>696</v>
      </c>
      <c r="J275" s="12" t="s">
        <v>156</v>
      </c>
      <c r="K275" s="89" t="s">
        <v>18</v>
      </c>
    </row>
    <row r="276" spans="1:11" ht="12">
      <c r="A276" s="7">
        <v>547503</v>
      </c>
      <c r="B276" s="9" t="s">
        <v>677</v>
      </c>
      <c r="C276" s="5" t="s">
        <v>256</v>
      </c>
      <c r="D276" s="12" t="s">
        <v>156</v>
      </c>
      <c r="E276" s="89" t="s">
        <v>42</v>
      </c>
      <c r="G276" s="7"/>
      <c r="H276" s="9"/>
      <c r="I276" s="5"/>
      <c r="J276" s="12"/>
      <c r="K276" s="89"/>
    </row>
    <row r="277" spans="1:11" ht="12">
      <c r="A277" s="7">
        <v>900290</v>
      </c>
      <c r="B277" s="9" t="s">
        <v>680</v>
      </c>
      <c r="C277" s="5" t="s">
        <v>681</v>
      </c>
      <c r="D277" s="12" t="s">
        <v>156</v>
      </c>
      <c r="E277" s="89" t="s">
        <v>42</v>
      </c>
      <c r="G277" s="7">
        <v>656402</v>
      </c>
      <c r="H277" s="9" t="s">
        <v>690</v>
      </c>
      <c r="I277" s="5" t="s">
        <v>692</v>
      </c>
      <c r="J277" s="12" t="s">
        <v>156</v>
      </c>
      <c r="K277" s="89" t="s">
        <v>198</v>
      </c>
    </row>
    <row r="278" spans="1:11" ht="12">
      <c r="A278" s="7"/>
      <c r="B278" s="9"/>
      <c r="C278" s="5"/>
      <c r="D278" s="12"/>
      <c r="E278" s="89"/>
      <c r="G278" s="7">
        <v>172665</v>
      </c>
      <c r="H278" s="9" t="s">
        <v>684</v>
      </c>
      <c r="I278" s="5" t="s">
        <v>57</v>
      </c>
      <c r="J278" s="12" t="s">
        <v>156</v>
      </c>
      <c r="K278" s="89" t="s">
        <v>198</v>
      </c>
    </row>
    <row r="279" spans="1:11" ht="12">
      <c r="A279" s="7">
        <v>575437</v>
      </c>
      <c r="B279" s="9" t="s">
        <v>655</v>
      </c>
      <c r="C279" s="5" t="s">
        <v>674</v>
      </c>
      <c r="D279" s="12" t="s">
        <v>156</v>
      </c>
      <c r="E279" s="89" t="s">
        <v>43</v>
      </c>
      <c r="G279" s="7">
        <v>547453</v>
      </c>
      <c r="H279" s="9" t="s">
        <v>687</v>
      </c>
      <c r="I279" s="5" t="s">
        <v>311</v>
      </c>
      <c r="J279" s="12" t="s">
        <v>156</v>
      </c>
      <c r="K279" s="89" t="s">
        <v>198</v>
      </c>
    </row>
    <row r="280" spans="1:11" ht="12">
      <c r="A280" s="7">
        <v>547442</v>
      </c>
      <c r="B280" s="9" t="s">
        <v>656</v>
      </c>
      <c r="C280" s="5" t="s">
        <v>673</v>
      </c>
      <c r="D280" s="12" t="s">
        <v>156</v>
      </c>
      <c r="E280" s="89" t="s">
        <v>43</v>
      </c>
      <c r="G280" s="7">
        <v>117097</v>
      </c>
      <c r="H280" s="9" t="s">
        <v>691</v>
      </c>
      <c r="I280" s="5" t="s">
        <v>312</v>
      </c>
      <c r="J280" s="12" t="s">
        <v>156</v>
      </c>
      <c r="K280" s="89" t="s">
        <v>198</v>
      </c>
    </row>
    <row r="281" spans="1:11" ht="12">
      <c r="A281" s="7">
        <v>547446</v>
      </c>
      <c r="B281" s="9" t="s">
        <v>657</v>
      </c>
      <c r="C281" s="5" t="s">
        <v>670</v>
      </c>
      <c r="D281" s="12" t="s">
        <v>156</v>
      </c>
      <c r="E281" s="89" t="s">
        <v>43</v>
      </c>
      <c r="G281" s="7">
        <v>173590</v>
      </c>
      <c r="H281" s="9" t="s">
        <v>685</v>
      </c>
      <c r="I281" s="5" t="s">
        <v>667</v>
      </c>
      <c r="J281" s="12" t="s">
        <v>156</v>
      </c>
      <c r="K281" s="89" t="s">
        <v>198</v>
      </c>
    </row>
    <row r="282" spans="1:11" ht="12">
      <c r="A282" s="7">
        <v>5447448</v>
      </c>
      <c r="B282" s="9" t="s">
        <v>658</v>
      </c>
      <c r="C282" s="5" t="s">
        <v>57</v>
      </c>
      <c r="D282" s="12" t="s">
        <v>156</v>
      </c>
      <c r="E282" s="89" t="s">
        <v>43</v>
      </c>
      <c r="G282" s="7">
        <v>547475</v>
      </c>
      <c r="H282" s="9" t="s">
        <v>689</v>
      </c>
      <c r="I282" s="5" t="s">
        <v>483</v>
      </c>
      <c r="J282" s="12" t="s">
        <v>156</v>
      </c>
      <c r="K282" s="89" t="s">
        <v>198</v>
      </c>
    </row>
    <row r="283" spans="1:11" ht="12">
      <c r="A283" s="7">
        <v>547455</v>
      </c>
      <c r="B283" s="9" t="s">
        <v>672</v>
      </c>
      <c r="C283" s="5" t="s">
        <v>622</v>
      </c>
      <c r="D283" s="12" t="s">
        <v>156</v>
      </c>
      <c r="E283" s="89" t="s">
        <v>43</v>
      </c>
      <c r="G283" s="7">
        <v>176861</v>
      </c>
      <c r="H283" s="9" t="s">
        <v>686</v>
      </c>
      <c r="I283" s="5" t="s">
        <v>694</v>
      </c>
      <c r="J283" s="12" t="s">
        <v>156</v>
      </c>
      <c r="K283" s="89" t="s">
        <v>198</v>
      </c>
    </row>
    <row r="284" spans="1:11" ht="12">
      <c r="A284" s="7">
        <v>699491</v>
      </c>
      <c r="B284" s="9" t="s">
        <v>652</v>
      </c>
      <c r="C284" s="5" t="s">
        <v>79</v>
      </c>
      <c r="D284" s="12" t="s">
        <v>156</v>
      </c>
      <c r="E284" s="89" t="s">
        <v>43</v>
      </c>
      <c r="G284" s="7">
        <v>547501</v>
      </c>
      <c r="H284" s="9" t="s">
        <v>678</v>
      </c>
      <c r="I284" s="5" t="s">
        <v>693</v>
      </c>
      <c r="J284" s="12" t="s">
        <v>156</v>
      </c>
      <c r="K284" s="89" t="s">
        <v>198</v>
      </c>
    </row>
    <row r="285" spans="1:11" ht="12">
      <c r="A285" s="7">
        <v>547494</v>
      </c>
      <c r="B285" s="9" t="s">
        <v>662</v>
      </c>
      <c r="C285" s="5" t="s">
        <v>69</v>
      </c>
      <c r="D285" s="12" t="s">
        <v>156</v>
      </c>
      <c r="E285" s="89" t="s">
        <v>43</v>
      </c>
      <c r="G285" s="7">
        <v>547463</v>
      </c>
      <c r="H285" s="9" t="s">
        <v>688</v>
      </c>
      <c r="I285" s="5" t="s">
        <v>419</v>
      </c>
      <c r="J285" s="12" t="s">
        <v>156</v>
      </c>
      <c r="K285" s="89" t="s">
        <v>198</v>
      </c>
    </row>
    <row r="286" spans="1:11" ht="12">
      <c r="A286" s="7">
        <v>547492</v>
      </c>
      <c r="B286" s="9" t="s">
        <v>661</v>
      </c>
      <c r="C286" s="5" t="s">
        <v>200</v>
      </c>
      <c r="D286" s="12" t="s">
        <v>156</v>
      </c>
      <c r="E286" s="89" t="s">
        <v>43</v>
      </c>
      <c r="G286" s="7"/>
      <c r="H286" s="9"/>
      <c r="I286" s="5"/>
      <c r="J286" s="12"/>
      <c r="K286" s="89"/>
    </row>
    <row r="287" spans="1:11" ht="12">
      <c r="A287" s="7">
        <v>547489</v>
      </c>
      <c r="B287" s="9" t="s">
        <v>660</v>
      </c>
      <c r="C287" s="5" t="s">
        <v>81</v>
      </c>
      <c r="D287" s="12" t="s">
        <v>156</v>
      </c>
      <c r="E287" s="89" t="s">
        <v>43</v>
      </c>
      <c r="G287" s="7"/>
      <c r="H287" s="9"/>
      <c r="I287" s="5"/>
      <c r="J287" s="12"/>
      <c r="K287" s="89"/>
    </row>
    <row r="288" spans="1:11" ht="12">
      <c r="A288" s="7">
        <v>699800</v>
      </c>
      <c r="B288" s="9" t="s">
        <v>654</v>
      </c>
      <c r="C288" s="5" t="s">
        <v>81</v>
      </c>
      <c r="D288" s="12" t="s">
        <v>156</v>
      </c>
      <c r="E288" s="89" t="s">
        <v>43</v>
      </c>
      <c r="G288" s="7"/>
      <c r="H288" s="9"/>
      <c r="I288" s="5"/>
      <c r="J288" s="12"/>
      <c r="K288" s="89"/>
    </row>
    <row r="289" spans="1:11" ht="12">
      <c r="A289" s="7">
        <v>131024</v>
      </c>
      <c r="B289" s="9" t="s">
        <v>649</v>
      </c>
      <c r="C289" s="5" t="s">
        <v>53</v>
      </c>
      <c r="D289" s="12" t="s">
        <v>156</v>
      </c>
      <c r="E289" s="89" t="s">
        <v>43</v>
      </c>
      <c r="G289" s="7"/>
      <c r="H289" s="9"/>
      <c r="I289" s="5"/>
      <c r="J289" s="12"/>
      <c r="K289" s="89"/>
    </row>
    <row r="290" spans="1:11" ht="12">
      <c r="A290" s="7">
        <v>699498</v>
      </c>
      <c r="B290" s="9" t="s">
        <v>653</v>
      </c>
      <c r="C290" s="5" t="s">
        <v>215</v>
      </c>
      <c r="D290" s="12" t="s">
        <v>156</v>
      </c>
      <c r="E290" s="89" t="s">
        <v>43</v>
      </c>
      <c r="G290" s="7"/>
      <c r="H290" s="9"/>
      <c r="I290" s="5"/>
      <c r="J290" s="12"/>
      <c r="K290" s="89"/>
    </row>
    <row r="291" spans="1:11" ht="12">
      <c r="A291" s="7">
        <v>656403</v>
      </c>
      <c r="B291" s="9" t="s">
        <v>663</v>
      </c>
      <c r="C291" s="5" t="s">
        <v>216</v>
      </c>
      <c r="D291" s="12" t="s">
        <v>156</v>
      </c>
      <c r="E291" s="89" t="s">
        <v>43</v>
      </c>
      <c r="G291" s="7"/>
      <c r="H291" s="9"/>
      <c r="I291" s="5"/>
      <c r="J291" s="12"/>
      <c r="K291" s="89"/>
    </row>
    <row r="292" spans="1:11" ht="12">
      <c r="A292" s="7">
        <v>547469</v>
      </c>
      <c r="B292" s="9" t="s">
        <v>659</v>
      </c>
      <c r="C292" s="5" t="s">
        <v>671</v>
      </c>
      <c r="D292" s="12" t="s">
        <v>156</v>
      </c>
      <c r="E292" s="89" t="s">
        <v>43</v>
      </c>
      <c r="G292" s="7"/>
      <c r="H292" s="9"/>
      <c r="I292" s="5"/>
      <c r="J292" s="12"/>
      <c r="K292" s="89"/>
    </row>
    <row r="293" spans="1:11" ht="12">
      <c r="A293" s="7">
        <v>547471</v>
      </c>
      <c r="B293" s="9" t="s">
        <v>659</v>
      </c>
      <c r="C293" s="5" t="s">
        <v>335</v>
      </c>
      <c r="D293" s="12" t="s">
        <v>156</v>
      </c>
      <c r="E293" s="89" t="s">
        <v>43</v>
      </c>
      <c r="G293" s="7"/>
      <c r="H293" s="9"/>
      <c r="I293" s="5"/>
      <c r="J293" s="12"/>
      <c r="K293" s="89"/>
    </row>
    <row r="294" spans="1:11" ht="12">
      <c r="A294" s="7">
        <v>183319</v>
      </c>
      <c r="B294" s="9" t="s">
        <v>651</v>
      </c>
      <c r="C294" s="5" t="s">
        <v>81</v>
      </c>
      <c r="D294" s="12" t="s">
        <v>156</v>
      </c>
      <c r="E294" s="89" t="s">
        <v>43</v>
      </c>
      <c r="G294" s="7"/>
      <c r="H294" s="9"/>
      <c r="I294" s="5"/>
      <c r="J294" s="12"/>
      <c r="K294" s="89"/>
    </row>
    <row r="295" spans="1:11" ht="12">
      <c r="A295" s="7">
        <v>396931</v>
      </c>
      <c r="B295" s="9" t="s">
        <v>664</v>
      </c>
      <c r="C295" s="5" t="s">
        <v>667</v>
      </c>
      <c r="D295" s="12" t="s">
        <v>156</v>
      </c>
      <c r="E295" s="89" t="s">
        <v>43</v>
      </c>
      <c r="G295" s="7"/>
      <c r="H295" s="9"/>
      <c r="I295" s="5"/>
      <c r="J295" s="12"/>
      <c r="K295" s="89"/>
    </row>
    <row r="296" spans="1:11" ht="12">
      <c r="A296" s="7">
        <v>807259</v>
      </c>
      <c r="B296" s="9" t="s">
        <v>669</v>
      </c>
      <c r="C296" s="5" t="s">
        <v>668</v>
      </c>
      <c r="D296" s="12" t="s">
        <v>156</v>
      </c>
      <c r="E296" s="89" t="s">
        <v>43</v>
      </c>
      <c r="G296" s="7"/>
      <c r="H296" s="9"/>
      <c r="I296" s="5"/>
      <c r="J296" s="12"/>
      <c r="K296" s="89"/>
    </row>
    <row r="297" spans="1:11" ht="12">
      <c r="A297" s="7">
        <v>176893</v>
      </c>
      <c r="B297" s="9" t="s">
        <v>650</v>
      </c>
      <c r="C297" s="5" t="s">
        <v>71</v>
      </c>
      <c r="D297" s="12" t="s">
        <v>156</v>
      </c>
      <c r="E297" s="89" t="s">
        <v>43</v>
      </c>
      <c r="G297" s="7"/>
      <c r="H297" s="9"/>
      <c r="I297" s="5"/>
      <c r="J297" s="12"/>
      <c r="K297" s="89"/>
    </row>
    <row r="298" spans="1:11" ht="12">
      <c r="A298" s="7">
        <v>469455</v>
      </c>
      <c r="B298" s="9" t="s">
        <v>665</v>
      </c>
      <c r="C298" s="5" t="s">
        <v>666</v>
      </c>
      <c r="D298" s="12" t="s">
        <v>156</v>
      </c>
      <c r="E298" s="89" t="s">
        <v>43</v>
      </c>
      <c r="G298" s="7"/>
      <c r="H298" s="9"/>
      <c r="I298" s="5"/>
      <c r="J298" s="12"/>
      <c r="K298" s="89"/>
    </row>
    <row r="299" spans="1:11" ht="12">
      <c r="A299" s="7"/>
      <c r="B299" s="9"/>
      <c r="C299" s="5"/>
      <c r="D299" s="12"/>
      <c r="E299" s="89"/>
      <c r="G299" s="7"/>
      <c r="H299" s="9"/>
      <c r="I299" s="5"/>
      <c r="J299" s="12"/>
      <c r="K299" s="89"/>
    </row>
    <row r="300" spans="1:11" ht="12">
      <c r="A300" s="7"/>
      <c r="B300" s="9"/>
      <c r="C300" s="5"/>
      <c r="D300" s="12"/>
      <c r="E300" s="89"/>
      <c r="G300" s="7"/>
      <c r="H300" s="9"/>
      <c r="I300" s="5"/>
      <c r="J300" s="12"/>
      <c r="K300" s="89"/>
    </row>
    <row r="301" spans="1:11" ht="12">
      <c r="A301" s="7">
        <v>549297</v>
      </c>
      <c r="B301" s="9" t="s">
        <v>496</v>
      </c>
      <c r="C301" s="5" t="s">
        <v>515</v>
      </c>
      <c r="D301" s="12" t="s">
        <v>173</v>
      </c>
      <c r="E301" s="89" t="s">
        <v>42</v>
      </c>
      <c r="G301" s="7">
        <v>542849</v>
      </c>
      <c r="H301" s="9" t="s">
        <v>521</v>
      </c>
      <c r="I301" s="5" t="s">
        <v>544</v>
      </c>
      <c r="J301" s="12" t="s">
        <v>173</v>
      </c>
      <c r="K301" s="89" t="s">
        <v>18</v>
      </c>
    </row>
    <row r="302" spans="1:11" ht="12">
      <c r="A302" s="7">
        <v>802819</v>
      </c>
      <c r="B302" s="9" t="s">
        <v>497</v>
      </c>
      <c r="C302" s="5" t="s">
        <v>514</v>
      </c>
      <c r="D302" s="12" t="s">
        <v>173</v>
      </c>
      <c r="E302" s="89" t="s">
        <v>42</v>
      </c>
      <c r="G302" s="7">
        <v>653664</v>
      </c>
      <c r="H302" s="9" t="s">
        <v>539</v>
      </c>
      <c r="I302" s="5" t="s">
        <v>550</v>
      </c>
      <c r="J302" s="12" t="s">
        <v>173</v>
      </c>
      <c r="K302" s="89" t="s">
        <v>18</v>
      </c>
    </row>
    <row r="303" spans="1:11" ht="12">
      <c r="A303" s="7">
        <v>543679</v>
      </c>
      <c r="B303" s="9" t="s">
        <v>505</v>
      </c>
      <c r="C303" s="5" t="s">
        <v>506</v>
      </c>
      <c r="D303" s="12" t="s">
        <v>173</v>
      </c>
      <c r="E303" s="89" t="s">
        <v>42</v>
      </c>
      <c r="G303" s="7">
        <v>543628</v>
      </c>
      <c r="H303" s="9" t="s">
        <v>542</v>
      </c>
      <c r="I303" s="5" t="s">
        <v>249</v>
      </c>
      <c r="J303" s="12" t="s">
        <v>173</v>
      </c>
      <c r="K303" s="89" t="s">
        <v>18</v>
      </c>
    </row>
    <row r="304" spans="1:11" ht="12">
      <c r="A304" s="7">
        <v>543645</v>
      </c>
      <c r="B304" s="9" t="s">
        <v>503</v>
      </c>
      <c r="C304" s="5" t="s">
        <v>508</v>
      </c>
      <c r="D304" s="12" t="s">
        <v>173</v>
      </c>
      <c r="E304" s="89" t="s">
        <v>42</v>
      </c>
      <c r="G304" s="7">
        <v>543651</v>
      </c>
      <c r="H304" s="9" t="s">
        <v>503</v>
      </c>
      <c r="I304" s="5" t="s">
        <v>546</v>
      </c>
      <c r="J304" s="12" t="s">
        <v>173</v>
      </c>
      <c r="K304" s="89" t="s">
        <v>18</v>
      </c>
    </row>
    <row r="305" spans="1:11" ht="12">
      <c r="A305" s="7">
        <v>653667</v>
      </c>
      <c r="B305" s="9" t="s">
        <v>499</v>
      </c>
      <c r="C305" s="5" t="s">
        <v>512</v>
      </c>
      <c r="D305" s="12" t="s">
        <v>173</v>
      </c>
      <c r="E305" s="89" t="s">
        <v>42</v>
      </c>
      <c r="G305" s="7">
        <v>107449</v>
      </c>
      <c r="H305" s="9" t="s">
        <v>540</v>
      </c>
      <c r="I305" s="5" t="s">
        <v>549</v>
      </c>
      <c r="J305" s="12" t="s">
        <v>173</v>
      </c>
      <c r="K305" s="89" t="s">
        <v>18</v>
      </c>
    </row>
    <row r="306" spans="1:11" ht="12">
      <c r="A306" s="7">
        <v>803409</v>
      </c>
      <c r="B306" s="9" t="s">
        <v>498</v>
      </c>
      <c r="C306" s="5" t="s">
        <v>513</v>
      </c>
      <c r="D306" s="12" t="s">
        <v>173</v>
      </c>
      <c r="E306" s="89" t="s">
        <v>42</v>
      </c>
      <c r="G306" s="7">
        <v>187862</v>
      </c>
      <c r="H306" s="9" t="s">
        <v>541</v>
      </c>
      <c r="I306" s="5" t="s">
        <v>548</v>
      </c>
      <c r="J306" s="12" t="s">
        <v>173</v>
      </c>
      <c r="K306" s="89" t="s">
        <v>18</v>
      </c>
    </row>
    <row r="307" spans="1:11" ht="12">
      <c r="A307" s="7">
        <v>726717</v>
      </c>
      <c r="B307" s="9" t="s">
        <v>501</v>
      </c>
      <c r="C307" s="5" t="s">
        <v>510</v>
      </c>
      <c r="D307" s="12" t="s">
        <v>173</v>
      </c>
      <c r="E307" s="89" t="s">
        <v>42</v>
      </c>
      <c r="G307" s="7">
        <v>802859</v>
      </c>
      <c r="H307" s="9" t="s">
        <v>538</v>
      </c>
      <c r="I307" s="5" t="s">
        <v>551</v>
      </c>
      <c r="J307" s="12" t="s">
        <v>173</v>
      </c>
      <c r="K307" s="89" t="s">
        <v>18</v>
      </c>
    </row>
    <row r="308" spans="1:11" ht="12">
      <c r="A308" s="7">
        <v>543619</v>
      </c>
      <c r="B308" s="9" t="s">
        <v>502</v>
      </c>
      <c r="C308" s="5" t="s">
        <v>509</v>
      </c>
      <c r="D308" s="12" t="s">
        <v>173</v>
      </c>
      <c r="E308" s="89" t="s">
        <v>42</v>
      </c>
      <c r="G308" s="7">
        <v>543631</v>
      </c>
      <c r="H308" s="9" t="s">
        <v>543</v>
      </c>
      <c r="I308" s="5" t="s">
        <v>547</v>
      </c>
      <c r="J308" s="12" t="s">
        <v>173</v>
      </c>
      <c r="K308" s="89" t="s">
        <v>18</v>
      </c>
    </row>
    <row r="309" spans="1:11" ht="12">
      <c r="A309" s="7">
        <v>653845</v>
      </c>
      <c r="B309" s="9" t="s">
        <v>500</v>
      </c>
      <c r="C309" s="5" t="s">
        <v>511</v>
      </c>
      <c r="D309" s="12" t="s">
        <v>173</v>
      </c>
      <c r="E309" s="89" t="s">
        <v>42</v>
      </c>
      <c r="G309" s="7">
        <v>543652</v>
      </c>
      <c r="H309" s="9" t="s">
        <v>504</v>
      </c>
      <c r="I309" s="5" t="s">
        <v>545</v>
      </c>
      <c r="J309" s="12" t="s">
        <v>173</v>
      </c>
      <c r="K309" s="89" t="s">
        <v>18</v>
      </c>
    </row>
    <row r="310" spans="1:11" ht="12">
      <c r="A310" s="7">
        <v>543655</v>
      </c>
      <c r="B310" s="9" t="s">
        <v>504</v>
      </c>
      <c r="C310" s="5" t="s">
        <v>507</v>
      </c>
      <c r="D310" s="12" t="s">
        <v>173</v>
      </c>
      <c r="E310" s="89" t="s">
        <v>42</v>
      </c>
      <c r="G310" s="7"/>
      <c r="H310" s="9"/>
      <c r="I310" s="5"/>
      <c r="J310" s="12"/>
      <c r="K310" s="89"/>
    </row>
    <row r="311" spans="1:11" ht="12">
      <c r="A311" s="7"/>
      <c r="B311" s="9"/>
      <c r="C311" s="5"/>
      <c r="D311" s="12"/>
      <c r="E311" s="89"/>
      <c r="G311" s="7">
        <v>107486</v>
      </c>
      <c r="H311" s="9" t="s">
        <v>528</v>
      </c>
      <c r="I311" s="5" t="s">
        <v>537</v>
      </c>
      <c r="J311" s="12" t="s">
        <v>173</v>
      </c>
      <c r="K311" s="89" t="s">
        <v>198</v>
      </c>
    </row>
    <row r="312" spans="1:11" ht="12">
      <c r="A312" s="7">
        <v>549309</v>
      </c>
      <c r="B312" s="9" t="s">
        <v>516</v>
      </c>
      <c r="C312" s="5" t="s">
        <v>527</v>
      </c>
      <c r="D312" s="12" t="s">
        <v>173</v>
      </c>
      <c r="E312" s="89" t="s">
        <v>43</v>
      </c>
      <c r="G312" s="7">
        <v>107502</v>
      </c>
      <c r="H312" s="9" t="s">
        <v>499</v>
      </c>
      <c r="I312" s="5" t="s">
        <v>536</v>
      </c>
      <c r="J312" s="12" t="s">
        <v>173</v>
      </c>
      <c r="K312" s="89" t="s">
        <v>198</v>
      </c>
    </row>
    <row r="313" spans="1:11" ht="12">
      <c r="A313" s="7">
        <v>543882</v>
      </c>
      <c r="B313" s="9" t="s">
        <v>521</v>
      </c>
      <c r="C313" s="5" t="s">
        <v>522</v>
      </c>
      <c r="D313" s="12" t="s">
        <v>173</v>
      </c>
      <c r="E313" s="89" t="s">
        <v>43</v>
      </c>
      <c r="G313" s="7">
        <v>175562</v>
      </c>
      <c r="H313" s="9" t="s">
        <v>499</v>
      </c>
      <c r="I313" s="5" t="s">
        <v>534</v>
      </c>
      <c r="J313" s="12" t="s">
        <v>173</v>
      </c>
      <c r="K313" s="89" t="s">
        <v>198</v>
      </c>
    </row>
    <row r="314" spans="1:11" ht="12">
      <c r="A314" s="7">
        <v>173803</v>
      </c>
      <c r="B314" s="9" t="s">
        <v>519</v>
      </c>
      <c r="C314" s="5" t="s">
        <v>524</v>
      </c>
      <c r="D314" s="12" t="s">
        <v>173</v>
      </c>
      <c r="E314" s="89" t="s">
        <v>43</v>
      </c>
      <c r="G314" s="7">
        <v>543668</v>
      </c>
      <c r="H314" s="9" t="s">
        <v>530</v>
      </c>
      <c r="I314" s="5" t="s">
        <v>533</v>
      </c>
      <c r="J314" s="12" t="s">
        <v>173</v>
      </c>
      <c r="K314" s="89" t="s">
        <v>198</v>
      </c>
    </row>
    <row r="315" spans="1:11" ht="12">
      <c r="A315" s="7">
        <v>167217</v>
      </c>
      <c r="B315" s="9" t="s">
        <v>518</v>
      </c>
      <c r="C315" s="5" t="s">
        <v>525</v>
      </c>
      <c r="D315" s="12" t="s">
        <v>173</v>
      </c>
      <c r="E315" s="89" t="s">
        <v>43</v>
      </c>
      <c r="G315" s="7">
        <v>161624</v>
      </c>
      <c r="H315" s="9" t="s">
        <v>529</v>
      </c>
      <c r="I315" s="5" t="s">
        <v>535</v>
      </c>
      <c r="J315" s="12" t="s">
        <v>173</v>
      </c>
      <c r="K315" s="89" t="s">
        <v>198</v>
      </c>
    </row>
    <row r="316" spans="1:11" ht="12">
      <c r="A316" s="7">
        <v>137213</v>
      </c>
      <c r="B316" s="9" t="s">
        <v>517</v>
      </c>
      <c r="C316" s="5" t="s">
        <v>526</v>
      </c>
      <c r="D316" s="12" t="s">
        <v>173</v>
      </c>
      <c r="E316" s="89" t="s">
        <v>43</v>
      </c>
      <c r="G316" s="7">
        <v>543889</v>
      </c>
      <c r="H316" s="9" t="s">
        <v>531</v>
      </c>
      <c r="I316" s="5" t="s">
        <v>532</v>
      </c>
      <c r="J316" s="12" t="s">
        <v>173</v>
      </c>
      <c r="K316" s="89" t="s">
        <v>198</v>
      </c>
    </row>
    <row r="317" spans="1:11" ht="12">
      <c r="A317" s="7">
        <v>543844</v>
      </c>
      <c r="B317" s="9" t="s">
        <v>520</v>
      </c>
      <c r="C317" s="5" t="s">
        <v>523</v>
      </c>
      <c r="D317" s="12" t="s">
        <v>173</v>
      </c>
      <c r="E317" s="89" t="s">
        <v>43</v>
      </c>
      <c r="G317" s="7"/>
      <c r="H317" s="9"/>
      <c r="I317" s="5"/>
      <c r="J317" s="12"/>
      <c r="K317" s="89"/>
    </row>
    <row r="318" spans="1:11" ht="12">
      <c r="A318" s="7">
        <v>543864</v>
      </c>
      <c r="B318" s="9" t="s">
        <v>520</v>
      </c>
      <c r="C318" s="5" t="s">
        <v>400</v>
      </c>
      <c r="D318" s="12" t="s">
        <v>173</v>
      </c>
      <c r="E318" s="89" t="s">
        <v>43</v>
      </c>
      <c r="G318" s="7"/>
      <c r="H318" s="9"/>
      <c r="I318" s="5"/>
      <c r="J318" s="12"/>
      <c r="K318" s="89"/>
    </row>
    <row r="319" spans="1:11" ht="12">
      <c r="A319" s="7"/>
      <c r="B319" s="9"/>
      <c r="C319" s="5"/>
      <c r="D319" s="12"/>
      <c r="E319" s="89"/>
      <c r="G319" s="7"/>
      <c r="H319" s="9"/>
      <c r="I319" s="5"/>
      <c r="J319" s="12"/>
      <c r="K319" s="89"/>
    </row>
    <row r="320" spans="1:11" ht="12">
      <c r="A320" s="7"/>
      <c r="B320" s="9"/>
      <c r="C320" s="5"/>
      <c r="D320" s="12"/>
      <c r="E320" s="89"/>
      <c r="G320" s="7"/>
      <c r="H320" s="9"/>
      <c r="I320" s="5"/>
      <c r="J320" s="12"/>
      <c r="K320" s="89"/>
    </row>
    <row r="321" spans="1:17" ht="12">
      <c r="A321" s="7">
        <v>697053</v>
      </c>
      <c r="B321" s="9" t="s">
        <v>486</v>
      </c>
      <c r="C321" s="5" t="s">
        <v>491</v>
      </c>
      <c r="D321" s="12" t="s">
        <v>161</v>
      </c>
      <c r="E321" s="89" t="s">
        <v>42</v>
      </c>
      <c r="G321" s="7">
        <v>142473</v>
      </c>
      <c r="H321" s="9" t="s">
        <v>647</v>
      </c>
      <c r="I321" s="5" t="s">
        <v>648</v>
      </c>
      <c r="J321" s="12" t="s">
        <v>161</v>
      </c>
      <c r="K321" s="89" t="s">
        <v>18</v>
      </c>
      <c r="M321" s="7"/>
      <c r="N321" s="9"/>
      <c r="O321" s="5"/>
      <c r="P321" s="12"/>
      <c r="Q321" s="89"/>
    </row>
    <row r="322" spans="1:11" ht="12">
      <c r="A322" s="7">
        <v>380574</v>
      </c>
      <c r="B322" s="9" t="s">
        <v>487</v>
      </c>
      <c r="C322" s="5" t="s">
        <v>490</v>
      </c>
      <c r="D322" s="12" t="s">
        <v>161</v>
      </c>
      <c r="E322" s="89" t="s">
        <v>42</v>
      </c>
      <c r="G322" s="7">
        <v>710789</v>
      </c>
      <c r="H322" s="9" t="s">
        <v>467</v>
      </c>
      <c r="I322" s="5" t="s">
        <v>363</v>
      </c>
      <c r="J322" s="12" t="s">
        <v>161</v>
      </c>
      <c r="K322" s="89" t="s">
        <v>18</v>
      </c>
    </row>
    <row r="323" spans="1:11" ht="12">
      <c r="A323" s="7">
        <v>680455</v>
      </c>
      <c r="B323" s="9" t="s">
        <v>488</v>
      </c>
      <c r="C323" s="5" t="s">
        <v>489</v>
      </c>
      <c r="D323" s="12" t="s">
        <v>161</v>
      </c>
      <c r="E323" s="89" t="s">
        <v>42</v>
      </c>
      <c r="G323" s="7">
        <v>677977</v>
      </c>
      <c r="H323" s="9" t="s">
        <v>468</v>
      </c>
      <c r="I323" s="5" t="s">
        <v>474</v>
      </c>
      <c r="J323" s="12" t="s">
        <v>161</v>
      </c>
      <c r="K323" s="89" t="s">
        <v>18</v>
      </c>
    </row>
    <row r="324" spans="1:11" ht="12">
      <c r="A324" s="7"/>
      <c r="B324" s="9"/>
      <c r="C324" s="5"/>
      <c r="D324" s="12"/>
      <c r="E324" s="89"/>
      <c r="G324" s="7">
        <v>136307</v>
      </c>
      <c r="H324" s="9" t="s">
        <v>469</v>
      </c>
      <c r="I324" s="5" t="s">
        <v>475</v>
      </c>
      <c r="J324" s="12" t="s">
        <v>161</v>
      </c>
      <c r="K324" s="89" t="s">
        <v>18</v>
      </c>
    </row>
    <row r="325" spans="1:11" ht="12">
      <c r="A325" s="7">
        <v>710788</v>
      </c>
      <c r="B325" s="9" t="s">
        <v>467</v>
      </c>
      <c r="C325" s="5" t="s">
        <v>495</v>
      </c>
      <c r="D325" s="12" t="s">
        <v>161</v>
      </c>
      <c r="E325" s="89" t="s">
        <v>43</v>
      </c>
      <c r="G325" s="7">
        <v>690163</v>
      </c>
      <c r="H325" s="9" t="s">
        <v>470</v>
      </c>
      <c r="I325" s="5" t="s">
        <v>476</v>
      </c>
      <c r="J325" s="12" t="s">
        <v>161</v>
      </c>
      <c r="K325" s="89" t="s">
        <v>18</v>
      </c>
    </row>
    <row r="326" spans="1:11" ht="12">
      <c r="A326" s="7">
        <v>677971</v>
      </c>
      <c r="B326" s="9" t="s">
        <v>492</v>
      </c>
      <c r="C326" s="5" t="s">
        <v>494</v>
      </c>
      <c r="D326" s="12" t="s">
        <v>161</v>
      </c>
      <c r="E326" s="89" t="s">
        <v>43</v>
      </c>
      <c r="G326" s="7">
        <v>682795</v>
      </c>
      <c r="H326" s="9" t="s">
        <v>471</v>
      </c>
      <c r="I326" s="5" t="s">
        <v>249</v>
      </c>
      <c r="J326" s="12" t="s">
        <v>161</v>
      </c>
      <c r="K326" s="89" t="s">
        <v>18</v>
      </c>
    </row>
    <row r="327" spans="1:11" ht="12">
      <c r="A327" s="7">
        <v>680577</v>
      </c>
      <c r="B327" s="9" t="s">
        <v>493</v>
      </c>
      <c r="C327" s="5" t="s">
        <v>335</v>
      </c>
      <c r="D327" s="12" t="s">
        <v>161</v>
      </c>
      <c r="E327" s="89" t="s">
        <v>43</v>
      </c>
      <c r="G327" s="7">
        <v>682804</v>
      </c>
      <c r="H327" s="9" t="s">
        <v>472</v>
      </c>
      <c r="I327" s="5" t="s">
        <v>477</v>
      </c>
      <c r="J327" s="12" t="s">
        <v>161</v>
      </c>
      <c r="K327" s="89" t="s">
        <v>18</v>
      </c>
    </row>
    <row r="328" spans="1:11" ht="12">
      <c r="A328" s="7"/>
      <c r="B328" s="9"/>
      <c r="C328" s="5"/>
      <c r="D328" s="12"/>
      <c r="E328" s="89"/>
      <c r="G328" s="7">
        <v>594468</v>
      </c>
      <c r="H328" s="9" t="s">
        <v>473</v>
      </c>
      <c r="I328" s="5" t="s">
        <v>478</v>
      </c>
      <c r="J328" s="12" t="s">
        <v>161</v>
      </c>
      <c r="K328" s="89" t="s">
        <v>18</v>
      </c>
    </row>
    <row r="329" spans="1:11" ht="12">
      <c r="A329" s="7"/>
      <c r="B329" s="9"/>
      <c r="C329" s="5"/>
      <c r="D329" s="12"/>
      <c r="E329" s="89"/>
      <c r="G329" s="7"/>
      <c r="H329" s="9"/>
      <c r="I329" s="5"/>
      <c r="J329" s="12"/>
      <c r="K329" s="89"/>
    </row>
    <row r="330" spans="1:11" ht="12">
      <c r="A330" s="7"/>
      <c r="B330" s="9"/>
      <c r="C330" s="5"/>
      <c r="D330" s="12"/>
      <c r="E330" s="89"/>
      <c r="G330" s="7">
        <v>103490</v>
      </c>
      <c r="H330" s="9" t="s">
        <v>479</v>
      </c>
      <c r="I330" s="5" t="s">
        <v>485</v>
      </c>
      <c r="J330" s="12" t="s">
        <v>161</v>
      </c>
      <c r="K330" s="89" t="s">
        <v>198</v>
      </c>
    </row>
    <row r="331" spans="1:11" ht="12">
      <c r="A331" s="7"/>
      <c r="B331" s="9"/>
      <c r="C331" s="5"/>
      <c r="D331" s="12"/>
      <c r="E331" s="89"/>
      <c r="G331" s="7">
        <v>675022</v>
      </c>
      <c r="H331" s="9" t="s">
        <v>480</v>
      </c>
      <c r="I331" s="5" t="s">
        <v>484</v>
      </c>
      <c r="J331" s="12" t="s">
        <v>161</v>
      </c>
      <c r="K331" s="89" t="s">
        <v>198</v>
      </c>
    </row>
    <row r="332" spans="1:11" ht="12">
      <c r="A332" s="7"/>
      <c r="B332" s="9"/>
      <c r="C332" s="5"/>
      <c r="D332" s="12"/>
      <c r="E332" s="89"/>
      <c r="G332" s="7">
        <v>533131</v>
      </c>
      <c r="H332" s="9" t="s">
        <v>481</v>
      </c>
      <c r="I332" s="5" t="s">
        <v>111</v>
      </c>
      <c r="J332" s="12" t="s">
        <v>161</v>
      </c>
      <c r="K332" s="89" t="s">
        <v>198</v>
      </c>
    </row>
    <row r="333" spans="1:11" ht="12">
      <c r="A333" s="7"/>
      <c r="B333" s="9"/>
      <c r="C333" s="5"/>
      <c r="D333" s="12"/>
      <c r="E333" s="89"/>
      <c r="G333" s="7">
        <v>702593</v>
      </c>
      <c r="H333" s="9" t="s">
        <v>482</v>
      </c>
      <c r="I333" s="5" t="s">
        <v>483</v>
      </c>
      <c r="J333" s="12" t="s">
        <v>161</v>
      </c>
      <c r="K333" s="89" t="s">
        <v>198</v>
      </c>
    </row>
    <row r="334" spans="1:11" ht="12">
      <c r="A334" s="7"/>
      <c r="B334" s="9"/>
      <c r="C334" s="5"/>
      <c r="D334" s="12"/>
      <c r="E334" s="89"/>
      <c r="G334" s="7"/>
      <c r="H334" s="9"/>
      <c r="I334" s="5"/>
      <c r="J334" s="12"/>
      <c r="K334" s="89"/>
    </row>
    <row r="335" spans="1:11" ht="12">
      <c r="A335" s="7"/>
      <c r="B335" s="9"/>
      <c r="C335" s="5"/>
      <c r="D335" s="12"/>
      <c r="E335" s="89"/>
      <c r="G335" s="7"/>
      <c r="H335" s="9"/>
      <c r="I335" s="5"/>
      <c r="J335" s="12"/>
      <c r="K335" s="89"/>
    </row>
    <row r="336" spans="1:11" ht="12">
      <c r="A336" s="7"/>
      <c r="B336" s="9" t="s">
        <v>885</v>
      </c>
      <c r="C336" s="5" t="s">
        <v>908</v>
      </c>
      <c r="D336" s="12" t="s">
        <v>174</v>
      </c>
      <c r="E336" s="89" t="s">
        <v>42</v>
      </c>
      <c r="G336" s="7">
        <v>159349</v>
      </c>
      <c r="H336" s="9" t="s">
        <v>842</v>
      </c>
      <c r="I336" s="5" t="s">
        <v>856</v>
      </c>
      <c r="J336" s="12" t="s">
        <v>832</v>
      </c>
      <c r="K336" s="89" t="s">
        <v>18</v>
      </c>
    </row>
    <row r="337" spans="1:11" ht="12">
      <c r="A337" s="7"/>
      <c r="B337" s="9" t="s">
        <v>886</v>
      </c>
      <c r="C337" s="5" t="s">
        <v>907</v>
      </c>
      <c r="D337" s="12" t="s">
        <v>174</v>
      </c>
      <c r="E337" s="89" t="s">
        <v>42</v>
      </c>
      <c r="G337" s="7">
        <v>659161</v>
      </c>
      <c r="H337" s="9" t="s">
        <v>848</v>
      </c>
      <c r="I337" s="5" t="s">
        <v>862</v>
      </c>
      <c r="J337" s="12" t="s">
        <v>832</v>
      </c>
      <c r="K337" s="89" t="s">
        <v>18</v>
      </c>
    </row>
    <row r="338" spans="1:11" ht="12">
      <c r="A338" s="7"/>
      <c r="B338" s="9" t="s">
        <v>887</v>
      </c>
      <c r="C338" s="5" t="s">
        <v>122</v>
      </c>
      <c r="D338" s="12" t="s">
        <v>174</v>
      </c>
      <c r="E338" s="89" t="s">
        <v>42</v>
      </c>
      <c r="G338" s="7">
        <v>688103</v>
      </c>
      <c r="H338" s="9" t="s">
        <v>837</v>
      </c>
      <c r="I338" s="5" t="s">
        <v>858</v>
      </c>
      <c r="J338" s="12" t="s">
        <v>832</v>
      </c>
      <c r="K338" s="89" t="s">
        <v>18</v>
      </c>
    </row>
    <row r="339" spans="1:11" ht="12">
      <c r="A339" s="7"/>
      <c r="B339" s="9" t="s">
        <v>888</v>
      </c>
      <c r="C339" s="5" t="s">
        <v>138</v>
      </c>
      <c r="D339" s="12" t="s">
        <v>174</v>
      </c>
      <c r="E339" s="89" t="s">
        <v>42</v>
      </c>
      <c r="G339" s="7">
        <v>688106</v>
      </c>
      <c r="H339" s="9" t="s">
        <v>836</v>
      </c>
      <c r="I339" s="5" t="s">
        <v>859</v>
      </c>
      <c r="J339" s="12" t="s">
        <v>832</v>
      </c>
      <c r="K339" s="89" t="s">
        <v>18</v>
      </c>
    </row>
    <row r="340" spans="1:11" ht="12">
      <c r="A340" s="7"/>
      <c r="B340" s="9" t="s">
        <v>889</v>
      </c>
      <c r="C340" s="5" t="s">
        <v>906</v>
      </c>
      <c r="D340" s="12" t="s">
        <v>174</v>
      </c>
      <c r="E340" s="89" t="s">
        <v>42</v>
      </c>
      <c r="G340" s="7">
        <v>688113</v>
      </c>
      <c r="H340" s="9" t="s">
        <v>834</v>
      </c>
      <c r="I340" s="5" t="s">
        <v>861</v>
      </c>
      <c r="J340" s="12" t="s">
        <v>832</v>
      </c>
      <c r="K340" s="89" t="s">
        <v>18</v>
      </c>
    </row>
    <row r="341" spans="1:11" ht="12">
      <c r="A341" s="7"/>
      <c r="B341" s="9" t="s">
        <v>890</v>
      </c>
      <c r="C341" s="5" t="s">
        <v>905</v>
      </c>
      <c r="D341" s="12" t="s">
        <v>174</v>
      </c>
      <c r="E341" s="89" t="s">
        <v>42</v>
      </c>
      <c r="G341" s="7">
        <v>165218</v>
      </c>
      <c r="H341" s="9" t="s">
        <v>845</v>
      </c>
      <c r="I341" s="5" t="s">
        <v>853</v>
      </c>
      <c r="J341" s="12" t="s">
        <v>832</v>
      </c>
      <c r="K341" s="89" t="s">
        <v>18</v>
      </c>
    </row>
    <row r="342" spans="1:11" ht="12">
      <c r="A342" s="7"/>
      <c r="B342" s="9" t="s">
        <v>891</v>
      </c>
      <c r="C342" s="5" t="s">
        <v>862</v>
      </c>
      <c r="D342" s="12" t="s">
        <v>174</v>
      </c>
      <c r="E342" s="89" t="s">
        <v>42</v>
      </c>
      <c r="G342" s="7">
        <v>684090</v>
      </c>
      <c r="H342" s="9" t="s">
        <v>839</v>
      </c>
      <c r="I342" s="5" t="s">
        <v>256</v>
      </c>
      <c r="J342" s="12" t="s">
        <v>832</v>
      </c>
      <c r="K342" s="89" t="s">
        <v>18</v>
      </c>
    </row>
    <row r="343" spans="1:11" ht="12">
      <c r="A343" s="7"/>
      <c r="B343" s="9" t="s">
        <v>901</v>
      </c>
      <c r="C343" s="5" t="s">
        <v>266</v>
      </c>
      <c r="D343" s="12" t="s">
        <v>174</v>
      </c>
      <c r="E343" s="89" t="s">
        <v>42</v>
      </c>
      <c r="G343" s="7">
        <v>196937</v>
      </c>
      <c r="H343" s="9" t="s">
        <v>843</v>
      </c>
      <c r="I343" s="5" t="s">
        <v>855</v>
      </c>
      <c r="J343" s="12" t="s">
        <v>832</v>
      </c>
      <c r="K343" s="89" t="s">
        <v>18</v>
      </c>
    </row>
    <row r="344" spans="1:11" ht="12">
      <c r="A344" s="7"/>
      <c r="B344" s="9" t="s">
        <v>892</v>
      </c>
      <c r="C344" s="5" t="s">
        <v>105</v>
      </c>
      <c r="D344" s="12" t="s">
        <v>174</v>
      </c>
      <c r="E344" s="89" t="s">
        <v>42</v>
      </c>
      <c r="G344" s="7">
        <v>688100</v>
      </c>
      <c r="H344" s="9" t="s">
        <v>838</v>
      </c>
      <c r="I344" s="5" t="s">
        <v>270</v>
      </c>
      <c r="J344" s="12" t="s">
        <v>832</v>
      </c>
      <c r="K344" s="89" t="s">
        <v>18</v>
      </c>
    </row>
    <row r="345" spans="1:11" ht="12">
      <c r="A345" s="7"/>
      <c r="B345" s="9" t="s">
        <v>893</v>
      </c>
      <c r="C345" s="5" t="s">
        <v>105</v>
      </c>
      <c r="D345" s="12" t="s">
        <v>174</v>
      </c>
      <c r="E345" s="89" t="s">
        <v>42</v>
      </c>
      <c r="G345" s="7">
        <v>688118</v>
      </c>
      <c r="H345" s="9" t="s">
        <v>833</v>
      </c>
      <c r="I345" s="5" t="s">
        <v>303</v>
      </c>
      <c r="J345" s="12" t="s">
        <v>832</v>
      </c>
      <c r="K345" s="89" t="s">
        <v>18</v>
      </c>
    </row>
    <row r="346" spans="1:11" ht="12">
      <c r="A346" s="7"/>
      <c r="B346" s="9" t="s">
        <v>894</v>
      </c>
      <c r="C346" s="5" t="s">
        <v>105</v>
      </c>
      <c r="D346" s="12" t="s">
        <v>174</v>
      </c>
      <c r="E346" s="89" t="s">
        <v>42</v>
      </c>
      <c r="G346" s="7">
        <v>654441</v>
      </c>
      <c r="H346" s="9" t="s">
        <v>844</v>
      </c>
      <c r="I346" s="5" t="s">
        <v>854</v>
      </c>
      <c r="J346" s="12" t="s">
        <v>832</v>
      </c>
      <c r="K346" s="89" t="s">
        <v>18</v>
      </c>
    </row>
    <row r="347" spans="1:11" ht="12">
      <c r="A347" s="7"/>
      <c r="B347" s="9" t="s">
        <v>895</v>
      </c>
      <c r="C347" s="5" t="s">
        <v>122</v>
      </c>
      <c r="D347" s="12" t="s">
        <v>174</v>
      </c>
      <c r="E347" s="89" t="s">
        <v>42</v>
      </c>
      <c r="G347" s="7">
        <v>688109</v>
      </c>
      <c r="H347" s="9" t="s">
        <v>835</v>
      </c>
      <c r="I347" s="5" t="s">
        <v>860</v>
      </c>
      <c r="J347" s="12" t="s">
        <v>832</v>
      </c>
      <c r="K347" s="89" t="s">
        <v>18</v>
      </c>
    </row>
    <row r="348" spans="1:11" ht="12">
      <c r="A348" s="7"/>
      <c r="B348" s="9" t="s">
        <v>895</v>
      </c>
      <c r="C348" s="5" t="s">
        <v>858</v>
      </c>
      <c r="D348" s="12" t="s">
        <v>174</v>
      </c>
      <c r="E348" s="89" t="s">
        <v>42</v>
      </c>
      <c r="G348" s="7">
        <v>684075</v>
      </c>
      <c r="H348" s="9" t="s">
        <v>840</v>
      </c>
      <c r="I348" s="5" t="s">
        <v>857</v>
      </c>
      <c r="J348" s="12" t="s">
        <v>832</v>
      </c>
      <c r="K348" s="89" t="s">
        <v>18</v>
      </c>
    </row>
    <row r="349" spans="1:11" ht="12">
      <c r="A349" s="7"/>
      <c r="B349" s="9" t="s">
        <v>896</v>
      </c>
      <c r="C349" s="5" t="s">
        <v>244</v>
      </c>
      <c r="D349" s="12" t="s">
        <v>174</v>
      </c>
      <c r="E349" s="89" t="s">
        <v>42</v>
      </c>
      <c r="G349" s="7">
        <v>699933</v>
      </c>
      <c r="H349" s="9" t="s">
        <v>846</v>
      </c>
      <c r="I349" s="5" t="s">
        <v>852</v>
      </c>
      <c r="J349" s="12" t="s">
        <v>832</v>
      </c>
      <c r="K349" s="89" t="s">
        <v>18</v>
      </c>
    </row>
    <row r="350" spans="1:11" ht="12">
      <c r="A350" s="7"/>
      <c r="B350" s="9" t="s">
        <v>897</v>
      </c>
      <c r="C350" s="5" t="s">
        <v>904</v>
      </c>
      <c r="D350" s="12" t="s">
        <v>174</v>
      </c>
      <c r="E350" s="89" t="s">
        <v>42</v>
      </c>
      <c r="G350" s="7"/>
      <c r="H350" s="9" t="s">
        <v>850</v>
      </c>
      <c r="I350" s="5" t="s">
        <v>118</v>
      </c>
      <c r="J350" s="12" t="s">
        <v>832</v>
      </c>
      <c r="K350" s="89" t="s">
        <v>18</v>
      </c>
    </row>
    <row r="351" spans="1:11" ht="12">
      <c r="A351" s="7"/>
      <c r="B351" s="9" t="s">
        <v>898</v>
      </c>
      <c r="C351" s="5" t="s">
        <v>363</v>
      </c>
      <c r="D351" s="12" t="s">
        <v>174</v>
      </c>
      <c r="E351" s="89" t="s">
        <v>42</v>
      </c>
      <c r="G351" s="7">
        <v>154385</v>
      </c>
      <c r="H351" s="9" t="s">
        <v>847</v>
      </c>
      <c r="I351" s="5" t="s">
        <v>851</v>
      </c>
      <c r="J351" s="12" t="s">
        <v>832</v>
      </c>
      <c r="K351" s="89" t="s">
        <v>18</v>
      </c>
    </row>
    <row r="352" spans="1:11" ht="12">
      <c r="A352" s="7"/>
      <c r="B352" s="9" t="s">
        <v>899</v>
      </c>
      <c r="C352" s="5" t="s">
        <v>359</v>
      </c>
      <c r="D352" s="12" t="s">
        <v>174</v>
      </c>
      <c r="E352" s="89" t="s">
        <v>42</v>
      </c>
      <c r="G352" s="7"/>
      <c r="H352" s="9" t="s">
        <v>849</v>
      </c>
      <c r="I352" s="5" t="s">
        <v>863</v>
      </c>
      <c r="J352" s="12" t="s">
        <v>832</v>
      </c>
      <c r="K352" s="89" t="s">
        <v>18</v>
      </c>
    </row>
    <row r="353" spans="1:11" ht="12">
      <c r="A353" s="7"/>
      <c r="B353" s="9" t="s">
        <v>900</v>
      </c>
      <c r="C353" s="5" t="s">
        <v>903</v>
      </c>
      <c r="D353" s="12" t="s">
        <v>174</v>
      </c>
      <c r="E353" s="89" t="s">
        <v>42</v>
      </c>
      <c r="G353" s="7">
        <v>171132</v>
      </c>
      <c r="H353" s="9" t="s">
        <v>841</v>
      </c>
      <c r="I353" s="5" t="s">
        <v>270</v>
      </c>
      <c r="J353" s="12" t="s">
        <v>832</v>
      </c>
      <c r="K353" s="89" t="s">
        <v>18</v>
      </c>
    </row>
    <row r="354" spans="1:11" ht="12">
      <c r="A354" s="7"/>
      <c r="B354" s="9" t="s">
        <v>841</v>
      </c>
      <c r="C354" s="5" t="s">
        <v>902</v>
      </c>
      <c r="D354" s="12" t="s">
        <v>174</v>
      </c>
      <c r="E354" s="89" t="s">
        <v>42</v>
      </c>
      <c r="G354" s="7"/>
      <c r="H354" s="9"/>
      <c r="I354" s="5"/>
      <c r="J354" s="12"/>
      <c r="K354" s="89"/>
    </row>
    <row r="355" spans="1:11" ht="12">
      <c r="A355" s="7"/>
      <c r="B355" s="9"/>
      <c r="C355" s="5"/>
      <c r="D355" s="12"/>
      <c r="E355" s="89"/>
      <c r="G355" s="7">
        <v>684052</v>
      </c>
      <c r="H355" s="9" t="s">
        <v>868</v>
      </c>
      <c r="I355" s="5" t="s">
        <v>883</v>
      </c>
      <c r="J355" s="12" t="s">
        <v>832</v>
      </c>
      <c r="K355" s="89" t="s">
        <v>198</v>
      </c>
    </row>
    <row r="356" spans="1:11" ht="12">
      <c r="A356" s="7"/>
      <c r="B356" s="9" t="s">
        <v>909</v>
      </c>
      <c r="C356" s="5" t="s">
        <v>926</v>
      </c>
      <c r="D356" s="12" t="s">
        <v>174</v>
      </c>
      <c r="E356" s="89" t="s">
        <v>43</v>
      </c>
      <c r="G356" s="7">
        <v>159354</v>
      </c>
      <c r="H356" s="9" t="s">
        <v>867</v>
      </c>
      <c r="I356" s="5" t="s">
        <v>525</v>
      </c>
      <c r="J356" s="12" t="s">
        <v>832</v>
      </c>
      <c r="K356" s="89" t="s">
        <v>198</v>
      </c>
    </row>
    <row r="357" spans="1:11" ht="12">
      <c r="A357" s="7"/>
      <c r="B357" s="9" t="s">
        <v>910</v>
      </c>
      <c r="C357" s="5" t="s">
        <v>932</v>
      </c>
      <c r="D357" s="12" t="s">
        <v>174</v>
      </c>
      <c r="E357" s="89" t="s">
        <v>43</v>
      </c>
      <c r="G357" s="7">
        <v>654430</v>
      </c>
      <c r="H357" s="9" t="s">
        <v>876</v>
      </c>
      <c r="I357" s="5" t="s">
        <v>230</v>
      </c>
      <c r="J357" s="12" t="s">
        <v>832</v>
      </c>
      <c r="K357" s="89" t="s">
        <v>198</v>
      </c>
    </row>
    <row r="358" spans="1:11" ht="12">
      <c r="A358" s="7"/>
      <c r="B358" s="9" t="s">
        <v>911</v>
      </c>
      <c r="C358" s="5" t="s">
        <v>931</v>
      </c>
      <c r="D358" s="12" t="s">
        <v>174</v>
      </c>
      <c r="E358" s="89" t="s">
        <v>43</v>
      </c>
      <c r="G358" s="7">
        <v>154352</v>
      </c>
      <c r="H358" s="9" t="s">
        <v>875</v>
      </c>
      <c r="I358" s="5" t="s">
        <v>812</v>
      </c>
      <c r="J358" s="12" t="s">
        <v>832</v>
      </c>
      <c r="K358" s="89" t="s">
        <v>198</v>
      </c>
    </row>
    <row r="359" spans="1:11" ht="12">
      <c r="A359" s="7"/>
      <c r="B359" s="9" t="s">
        <v>912</v>
      </c>
      <c r="C359" s="5" t="s">
        <v>606</v>
      </c>
      <c r="D359" s="12" t="s">
        <v>174</v>
      </c>
      <c r="E359" s="89" t="s">
        <v>43</v>
      </c>
      <c r="G359" s="7">
        <v>699943</v>
      </c>
      <c r="H359" s="9" t="s">
        <v>486</v>
      </c>
      <c r="I359" s="5" t="s">
        <v>314</v>
      </c>
      <c r="J359" s="12" t="s">
        <v>832</v>
      </c>
      <c r="K359" s="89" t="s">
        <v>198</v>
      </c>
    </row>
    <row r="360" spans="1:11" ht="12">
      <c r="A360" s="7"/>
      <c r="B360" s="9" t="s">
        <v>924</v>
      </c>
      <c r="C360" s="5" t="s">
        <v>925</v>
      </c>
      <c r="D360" s="12" t="s">
        <v>174</v>
      </c>
      <c r="E360" s="89" t="s">
        <v>43</v>
      </c>
      <c r="G360" s="7">
        <v>659160</v>
      </c>
      <c r="H360" s="9" t="s">
        <v>877</v>
      </c>
      <c r="I360" s="5" t="s">
        <v>73</v>
      </c>
      <c r="J360" s="12" t="s">
        <v>832</v>
      </c>
      <c r="K360" s="89" t="s">
        <v>198</v>
      </c>
    </row>
    <row r="361" spans="1:11" ht="12">
      <c r="A361" s="7"/>
      <c r="B361" s="9" t="s">
        <v>913</v>
      </c>
      <c r="C361" s="5" t="s">
        <v>666</v>
      </c>
      <c r="D361" s="12" t="s">
        <v>174</v>
      </c>
      <c r="E361" s="89" t="s">
        <v>43</v>
      </c>
      <c r="G361" s="7">
        <v>688125</v>
      </c>
      <c r="H361" s="9" t="s">
        <v>864</v>
      </c>
      <c r="I361" s="5" t="s">
        <v>57</v>
      </c>
      <c r="J361" s="12" t="s">
        <v>832</v>
      </c>
      <c r="K361" s="89" t="s">
        <v>198</v>
      </c>
    </row>
    <row r="362" spans="1:11" ht="12">
      <c r="A362" s="7"/>
      <c r="B362" s="9" t="s">
        <v>915</v>
      </c>
      <c r="C362" s="5" t="s">
        <v>929</v>
      </c>
      <c r="D362" s="12" t="s">
        <v>174</v>
      </c>
      <c r="E362" s="89" t="s">
        <v>43</v>
      </c>
      <c r="G362" s="7">
        <v>159357</v>
      </c>
      <c r="H362" s="9" t="s">
        <v>871</v>
      </c>
      <c r="I362" s="5" t="s">
        <v>879</v>
      </c>
      <c r="J362" s="12" t="s">
        <v>832</v>
      </c>
      <c r="K362" s="89" t="s">
        <v>198</v>
      </c>
    </row>
    <row r="363" spans="1:11" ht="12">
      <c r="A363" s="7"/>
      <c r="B363" s="9" t="s">
        <v>914</v>
      </c>
      <c r="C363" s="5" t="s">
        <v>930</v>
      </c>
      <c r="D363" s="12" t="s">
        <v>174</v>
      </c>
      <c r="E363" s="89" t="s">
        <v>43</v>
      </c>
      <c r="G363" s="7">
        <v>699938</v>
      </c>
      <c r="H363" s="9" t="s">
        <v>870</v>
      </c>
      <c r="I363" s="5" t="s">
        <v>881</v>
      </c>
      <c r="J363" s="12" t="s">
        <v>832</v>
      </c>
      <c r="K363" s="89" t="s">
        <v>198</v>
      </c>
    </row>
    <row r="364" spans="1:11" ht="12">
      <c r="A364" s="7"/>
      <c r="B364" s="9" t="s">
        <v>916</v>
      </c>
      <c r="C364" s="5" t="s">
        <v>928</v>
      </c>
      <c r="D364" s="12" t="s">
        <v>174</v>
      </c>
      <c r="E364" s="89" t="s">
        <v>43</v>
      </c>
      <c r="G364" s="7">
        <v>684070</v>
      </c>
      <c r="H364" s="9" t="s">
        <v>865</v>
      </c>
      <c r="I364" s="5" t="s">
        <v>111</v>
      </c>
      <c r="J364" s="12" t="s">
        <v>832</v>
      </c>
      <c r="K364" s="89" t="s">
        <v>198</v>
      </c>
    </row>
    <row r="365" spans="1:11" ht="12">
      <c r="A365" s="7"/>
      <c r="B365" s="9" t="s">
        <v>917</v>
      </c>
      <c r="C365" s="5" t="s">
        <v>927</v>
      </c>
      <c r="D365" s="12" t="s">
        <v>174</v>
      </c>
      <c r="E365" s="89" t="s">
        <v>43</v>
      </c>
      <c r="G365" s="7">
        <v>684045</v>
      </c>
      <c r="H365" s="9" t="s">
        <v>869</v>
      </c>
      <c r="I365" s="5" t="s">
        <v>882</v>
      </c>
      <c r="J365" s="12" t="s">
        <v>832</v>
      </c>
      <c r="K365" s="89" t="s">
        <v>198</v>
      </c>
    </row>
    <row r="366" spans="1:11" ht="12">
      <c r="A366" s="7"/>
      <c r="B366" s="9" t="s">
        <v>918</v>
      </c>
      <c r="C366" s="5" t="s">
        <v>926</v>
      </c>
      <c r="D366" s="12" t="s">
        <v>174</v>
      </c>
      <c r="E366" s="89" t="s">
        <v>43</v>
      </c>
      <c r="G366" s="7">
        <v>684064</v>
      </c>
      <c r="H366" s="9" t="s">
        <v>866</v>
      </c>
      <c r="I366" s="5" t="s">
        <v>341</v>
      </c>
      <c r="J366" s="12" t="s">
        <v>832</v>
      </c>
      <c r="K366" s="89" t="s">
        <v>198</v>
      </c>
    </row>
    <row r="367" spans="1:11" ht="12">
      <c r="A367" s="7"/>
      <c r="B367" s="9" t="s">
        <v>919</v>
      </c>
      <c r="C367" s="5" t="s">
        <v>228</v>
      </c>
      <c r="D367" s="12" t="s">
        <v>174</v>
      </c>
      <c r="E367" s="89" t="s">
        <v>43</v>
      </c>
      <c r="G367" s="7">
        <v>699927</v>
      </c>
      <c r="H367" s="9" t="s">
        <v>213</v>
      </c>
      <c r="I367" s="5" t="s">
        <v>880</v>
      </c>
      <c r="J367" s="12" t="s">
        <v>832</v>
      </c>
      <c r="K367" s="89" t="s">
        <v>198</v>
      </c>
    </row>
    <row r="368" spans="1:11" ht="12">
      <c r="A368" s="7"/>
      <c r="B368" s="9" t="s">
        <v>920</v>
      </c>
      <c r="C368" s="5" t="s">
        <v>458</v>
      </c>
      <c r="D368" s="12" t="s">
        <v>174</v>
      </c>
      <c r="E368" s="89" t="s">
        <v>43</v>
      </c>
      <c r="G368" s="7">
        <v>684059</v>
      </c>
      <c r="H368" s="9" t="s">
        <v>846</v>
      </c>
      <c r="I368" s="5" t="s">
        <v>81</v>
      </c>
      <c r="J368" s="12" t="s">
        <v>832</v>
      </c>
      <c r="K368" s="89" t="s">
        <v>198</v>
      </c>
    </row>
    <row r="369" spans="1:146" ht="12">
      <c r="A369" s="7"/>
      <c r="B369" s="9" t="s">
        <v>897</v>
      </c>
      <c r="C369" s="5" t="s">
        <v>215</v>
      </c>
      <c r="D369" s="12" t="s">
        <v>174</v>
      </c>
      <c r="E369" s="89" t="s">
        <v>43</v>
      </c>
      <c r="F369" s="3"/>
      <c r="G369" s="7">
        <v>804523</v>
      </c>
      <c r="H369" s="9" t="s">
        <v>873</v>
      </c>
      <c r="I369" s="5" t="s">
        <v>111</v>
      </c>
      <c r="J369" s="12" t="s">
        <v>832</v>
      </c>
      <c r="K369" s="89" t="s">
        <v>198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</row>
    <row r="370" spans="1:146" ht="12">
      <c r="A370" s="7"/>
      <c r="B370" s="9" t="s">
        <v>921</v>
      </c>
      <c r="C370" s="5" t="s">
        <v>332</v>
      </c>
      <c r="D370" s="12" t="s">
        <v>174</v>
      </c>
      <c r="E370" s="89" t="s">
        <v>43</v>
      </c>
      <c r="F370" s="3"/>
      <c r="G370" s="7">
        <v>159361</v>
      </c>
      <c r="H370" s="9" t="s">
        <v>872</v>
      </c>
      <c r="I370" s="5" t="s">
        <v>73</v>
      </c>
      <c r="J370" s="12" t="s">
        <v>832</v>
      </c>
      <c r="K370" s="89" t="s">
        <v>198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</row>
    <row r="371" spans="1:146" ht="12">
      <c r="A371" s="7"/>
      <c r="B371" s="9" t="s">
        <v>922</v>
      </c>
      <c r="C371" s="5" t="s">
        <v>111</v>
      </c>
      <c r="D371" s="12" t="s">
        <v>174</v>
      </c>
      <c r="E371" s="89" t="s">
        <v>43</v>
      </c>
      <c r="F371" s="3"/>
      <c r="G371" s="7">
        <v>684055</v>
      </c>
      <c r="H371" s="9" t="s">
        <v>283</v>
      </c>
      <c r="I371" s="5" t="s">
        <v>884</v>
      </c>
      <c r="J371" s="12" t="s">
        <v>832</v>
      </c>
      <c r="K371" s="89" t="s">
        <v>198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</row>
    <row r="372" spans="1:11" ht="12">
      <c r="A372" s="7"/>
      <c r="B372" s="9" t="s">
        <v>923</v>
      </c>
      <c r="C372" s="5" t="s">
        <v>714</v>
      </c>
      <c r="D372" s="12" t="s">
        <v>174</v>
      </c>
      <c r="E372" s="89" t="s">
        <v>43</v>
      </c>
      <c r="G372" s="7">
        <v>804521</v>
      </c>
      <c r="H372" s="9" t="s">
        <v>874</v>
      </c>
      <c r="I372" s="5" t="s">
        <v>878</v>
      </c>
      <c r="J372" s="12" t="s">
        <v>832</v>
      </c>
      <c r="K372" s="89" t="s">
        <v>198</v>
      </c>
    </row>
    <row r="373" spans="1:11" ht="12">
      <c r="A373" s="8"/>
      <c r="B373" s="8"/>
      <c r="C373" s="8"/>
      <c r="D373" s="8"/>
      <c r="G373" s="7"/>
      <c r="H373" s="9"/>
      <c r="I373" s="5"/>
      <c r="J373" s="12"/>
      <c r="K373" s="89"/>
    </row>
    <row r="374" spans="7:10" ht="12">
      <c r="G374" s="8"/>
      <c r="H374" s="8"/>
      <c r="I374" s="8"/>
      <c r="J374" s="8"/>
    </row>
    <row r="375" spans="7:10" ht="12">
      <c r="G375" s="8"/>
      <c r="H375" s="8"/>
      <c r="I375" s="8"/>
      <c r="J375" s="8"/>
    </row>
    <row r="376" spans="7:10" ht="12">
      <c r="G376" s="8"/>
      <c r="H376" s="8"/>
      <c r="I376" s="8"/>
      <c r="J376" s="8"/>
    </row>
    <row r="377" spans="7:10" ht="12">
      <c r="G377" s="8"/>
      <c r="H377" s="8"/>
      <c r="I377" s="8"/>
      <c r="J377" s="8"/>
    </row>
    <row r="378" spans="7:10" ht="12">
      <c r="G378" s="8"/>
      <c r="H378" s="8"/>
      <c r="I378" s="8"/>
      <c r="J378" s="8"/>
    </row>
    <row r="379" spans="7:10" ht="12">
      <c r="G379" s="8"/>
      <c r="H379" s="8"/>
      <c r="I379" s="8"/>
      <c r="J379" s="8"/>
    </row>
    <row r="380" spans="7:10" ht="12">
      <c r="G380" s="8"/>
      <c r="H380" s="8"/>
      <c r="I380" s="8"/>
      <c r="J380" s="8"/>
    </row>
    <row r="381" spans="7:10" ht="12">
      <c r="G381" s="8"/>
      <c r="H381" s="8"/>
      <c r="I381" s="8"/>
      <c r="J381" s="8"/>
    </row>
    <row r="382" spans="7:10" ht="12">
      <c r="G382" s="8"/>
      <c r="H382" s="8"/>
      <c r="I382" s="8"/>
      <c r="J382" s="8"/>
    </row>
    <row r="383" spans="7:10" ht="12">
      <c r="G383" s="8"/>
      <c r="H383" s="8"/>
      <c r="I383" s="8"/>
      <c r="J383" s="8"/>
    </row>
    <row r="384" spans="7:10" ht="12">
      <c r="G384" s="8"/>
      <c r="H384" s="8"/>
      <c r="I384" s="8"/>
      <c r="J384" s="8"/>
    </row>
    <row r="385" spans="7:10" ht="12">
      <c r="G385" s="8"/>
      <c r="H385" s="8"/>
      <c r="I385" s="8"/>
      <c r="J385" s="8"/>
    </row>
    <row r="386" spans="7:10" ht="12">
      <c r="G386" s="8"/>
      <c r="H386" s="8"/>
      <c r="I386" s="8"/>
      <c r="J386" s="8"/>
    </row>
    <row r="387" spans="7:10" ht="12">
      <c r="G387" s="8"/>
      <c r="H387" s="8"/>
      <c r="I387" s="8"/>
      <c r="J387" s="8"/>
    </row>
    <row r="388" spans="7:10" ht="12">
      <c r="G388" s="8"/>
      <c r="H388" s="8"/>
      <c r="I388" s="8"/>
      <c r="J388" s="8"/>
    </row>
    <row r="389" spans="7:10" ht="12">
      <c r="G389" s="8"/>
      <c r="H389" s="8"/>
      <c r="I389" s="8"/>
      <c r="J389" s="8"/>
    </row>
    <row r="403" spans="1:11" s="8" customFormat="1" ht="12">
      <c r="A403" s="1"/>
      <c r="B403" s="1"/>
      <c r="C403" s="1"/>
      <c r="D403" s="1"/>
      <c r="E403" s="84"/>
      <c r="G403" s="1"/>
      <c r="H403" s="1"/>
      <c r="I403" s="1"/>
      <c r="J403" s="1"/>
      <c r="K403" s="84"/>
    </row>
    <row r="404" spans="1:11" s="8" customFormat="1" ht="12">
      <c r="A404" s="1"/>
      <c r="B404" s="1"/>
      <c r="C404" s="1"/>
      <c r="D404" s="1"/>
      <c r="E404" s="84"/>
      <c r="G404" s="1"/>
      <c r="H404" s="1"/>
      <c r="I404" s="1"/>
      <c r="J404" s="1"/>
      <c r="K404" s="84"/>
    </row>
    <row r="408" spans="6:146" ht="12">
      <c r="F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</row>
    <row r="466" spans="6:146" ht="12">
      <c r="F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</row>
    <row r="467" spans="6:146" ht="12">
      <c r="F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</row>
    <row r="468" spans="6:146" ht="12">
      <c r="F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</row>
    <row r="474" spans="6:146" ht="12">
      <c r="F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</row>
    <row r="475" spans="6:146" ht="12">
      <c r="F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</row>
    <row r="508" spans="1:11" s="8" customFormat="1" ht="12">
      <c r="A508" s="1"/>
      <c r="B508" s="1"/>
      <c r="C508" s="1"/>
      <c r="D508" s="1"/>
      <c r="E508" s="84"/>
      <c r="G508" s="1"/>
      <c r="H508" s="1"/>
      <c r="I508" s="1"/>
      <c r="J508" s="1"/>
      <c r="K508" s="84"/>
    </row>
    <row r="509" spans="6:146" ht="12">
      <c r="F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</row>
    <row r="510" spans="1:11" s="8" customFormat="1" ht="12">
      <c r="A510" s="1"/>
      <c r="B510" s="1"/>
      <c r="C510" s="1"/>
      <c r="D510" s="1"/>
      <c r="E510" s="84"/>
      <c r="G510" s="1"/>
      <c r="H510" s="1"/>
      <c r="I510" s="1"/>
      <c r="J510" s="1"/>
      <c r="K510" s="84"/>
    </row>
    <row r="511" spans="1:11" s="8" customFormat="1" ht="12">
      <c r="A511" s="1"/>
      <c r="B511" s="1"/>
      <c r="C511" s="1"/>
      <c r="D511" s="1"/>
      <c r="E511" s="84"/>
      <c r="G511" s="1"/>
      <c r="H511" s="1"/>
      <c r="I511" s="1"/>
      <c r="J511" s="1"/>
      <c r="K511" s="84"/>
    </row>
    <row r="547" spans="6:146" ht="12">
      <c r="F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</row>
  </sheetData>
  <sheetProtection selectLockedCells="1" selectUnlockedCells="1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80" r:id="rId1"/>
  <headerFooter alignWithMargins="0">
    <oddHeader>&amp;L&amp;"Comic Sans MS,Gras"&amp;12A.S.P.S.&amp;C&amp;"Comic Sans MS,Gras"&amp;12CHALLENGE de SAVIGNY
engagements
&amp;R&amp;"Comic Sans MS,Gras"&amp;12samedi 9 avril 2005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I268"/>
  <sheetViews>
    <sheetView zoomScalePageLayoutView="0" workbookViewId="0" topLeftCell="A1">
      <selection activeCell="D66" sqref="D66"/>
    </sheetView>
  </sheetViews>
  <sheetFormatPr defaultColWidth="11.421875" defaultRowHeight="12.75"/>
  <cols>
    <col min="1" max="1" width="2.140625" style="14" customWidth="1"/>
    <col min="2" max="2" width="20.00390625" style="439" customWidth="1"/>
    <col min="3" max="3" width="17.140625" style="439" bestFit="1" customWidth="1"/>
    <col min="4" max="4" width="6.57421875" style="439" bestFit="1" customWidth="1"/>
    <col min="5" max="5" width="5.421875" style="442" bestFit="1" customWidth="1"/>
    <col min="6" max="6" width="3.28125" style="442" customWidth="1"/>
    <col min="7" max="7" width="5.421875" style="441" bestFit="1" customWidth="1"/>
    <col min="8" max="8" width="17.28125" style="442" bestFit="1" customWidth="1"/>
    <col min="9" max="9" width="14.57421875" style="441" bestFit="1" customWidth="1"/>
    <col min="10" max="10" width="7.7109375" style="442" customWidth="1"/>
    <col min="11" max="11" width="5.57421875" style="443" bestFit="1" customWidth="1"/>
    <col min="12" max="12" width="3.28125" style="442" customWidth="1"/>
    <col min="13" max="13" width="5.7109375" style="443" customWidth="1"/>
    <col min="14" max="14" width="17.28125" style="442" bestFit="1" customWidth="1"/>
    <col min="15" max="15" width="14.421875" style="441" customWidth="1"/>
    <col min="16" max="16" width="7.7109375" style="442" customWidth="1"/>
    <col min="17" max="17" width="5.8515625" style="443" customWidth="1"/>
    <col min="18" max="18" width="3.28125" style="442" customWidth="1"/>
    <col min="19" max="19" width="5.421875" style="14" bestFit="1" customWidth="1"/>
    <col min="20" max="20" width="17.28125" style="442" bestFit="1" customWidth="1"/>
    <col min="21" max="21" width="13.421875" style="441" customWidth="1"/>
    <col min="22" max="22" width="7.7109375" style="442" customWidth="1"/>
    <col min="23" max="23" width="5.8515625" style="443" customWidth="1"/>
    <col min="24" max="24" width="4.28125" style="442" customWidth="1"/>
    <col min="25" max="25" width="23.421875" style="14" customWidth="1"/>
    <col min="26" max="26" width="11.421875" style="14" customWidth="1"/>
    <col min="27" max="16384" width="11.421875" style="439" customWidth="1"/>
  </cols>
  <sheetData>
    <row r="1" spans="5:24" s="14" customFormat="1" ht="6.75" customHeight="1">
      <c r="E1" s="437"/>
      <c r="F1" s="437"/>
      <c r="G1" s="453"/>
      <c r="H1" s="437"/>
      <c r="I1" s="453"/>
      <c r="J1" s="437"/>
      <c r="K1" s="454"/>
      <c r="L1" s="437"/>
      <c r="M1" s="454"/>
      <c r="N1" s="437"/>
      <c r="O1" s="453"/>
      <c r="P1" s="437"/>
      <c r="Q1" s="454"/>
      <c r="R1" s="437"/>
      <c r="T1" s="437"/>
      <c r="U1" s="453"/>
      <c r="V1" s="437"/>
      <c r="W1" s="454"/>
      <c r="X1" s="437"/>
    </row>
    <row r="2" spans="2:24" s="444" customFormat="1" ht="6.75" customHeight="1">
      <c r="B2" s="462"/>
      <c r="C2" s="463"/>
      <c r="D2" s="463"/>
      <c r="E2" s="464"/>
      <c r="F2" s="465"/>
      <c r="G2" s="466"/>
      <c r="H2" s="464"/>
      <c r="I2" s="466"/>
      <c r="J2" s="464"/>
      <c r="K2" s="467"/>
      <c r="L2" s="464"/>
      <c r="M2" s="467"/>
      <c r="N2" s="464"/>
      <c r="O2" s="466"/>
      <c r="P2" s="464"/>
      <c r="Q2" s="467"/>
      <c r="R2" s="468"/>
      <c r="T2" s="428"/>
      <c r="U2" s="450"/>
      <c r="V2" s="428"/>
      <c r="W2" s="429"/>
      <c r="X2" s="428"/>
    </row>
    <row r="3" spans="2:24" s="445" customFormat="1" ht="15.75" customHeight="1">
      <c r="B3" s="469"/>
      <c r="C3" s="807" t="s">
        <v>1098</v>
      </c>
      <c r="D3" s="807"/>
      <c r="E3" s="807"/>
      <c r="F3" s="807"/>
      <c r="G3" s="807"/>
      <c r="H3" s="471"/>
      <c r="I3" s="472"/>
      <c r="J3" s="473"/>
      <c r="K3" s="474"/>
      <c r="L3" s="474"/>
      <c r="M3" s="808" t="s">
        <v>1130</v>
      </c>
      <c r="N3" s="808"/>
      <c r="O3" s="808"/>
      <c r="P3" s="808"/>
      <c r="Q3" s="470"/>
      <c r="R3" s="475"/>
      <c r="S3" s="426"/>
      <c r="T3" s="460"/>
      <c r="U3" s="460"/>
      <c r="V3" s="460"/>
      <c r="W3" s="461"/>
      <c r="X3" s="459"/>
    </row>
    <row r="4" spans="2:24" s="445" customFormat="1" ht="15.75" customHeight="1">
      <c r="B4" s="469"/>
      <c r="C4" s="808" t="s">
        <v>1099</v>
      </c>
      <c r="D4" s="808"/>
      <c r="E4" s="808"/>
      <c r="F4" s="808"/>
      <c r="G4" s="808"/>
      <c r="H4" s="471"/>
      <c r="I4" s="476"/>
      <c r="J4" s="477"/>
      <c r="K4" s="474"/>
      <c r="L4" s="474"/>
      <c r="M4" s="809" t="s">
        <v>1393</v>
      </c>
      <c r="N4" s="808"/>
      <c r="O4" s="808"/>
      <c r="P4" s="808"/>
      <c r="Q4" s="470"/>
      <c r="R4" s="478"/>
      <c r="S4" s="460"/>
      <c r="W4" s="427"/>
      <c r="X4" s="427"/>
    </row>
    <row r="5" spans="2:18" s="444" customFormat="1" ht="8.25" customHeight="1">
      <c r="B5" s="804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6"/>
    </row>
    <row r="6" spans="2:24" s="444" customFormat="1" ht="6.75" customHeight="1">
      <c r="B6" s="447"/>
      <c r="C6" s="447"/>
      <c r="D6" s="447"/>
      <c r="E6" s="428"/>
      <c r="F6" s="448"/>
      <c r="G6" s="449"/>
      <c r="H6" s="428"/>
      <c r="I6" s="450"/>
      <c r="J6" s="428"/>
      <c r="K6" s="429"/>
      <c r="L6" s="428"/>
      <c r="M6" s="651"/>
      <c r="N6" s="428"/>
      <c r="O6" s="450"/>
      <c r="P6" s="428"/>
      <c r="Q6" s="429"/>
      <c r="R6" s="428"/>
      <c r="T6" s="428"/>
      <c r="U6" s="450"/>
      <c r="V6" s="428"/>
      <c r="W6" s="429"/>
      <c r="X6" s="428"/>
    </row>
    <row r="7" spans="2:113" s="14" customFormat="1" ht="15.75" customHeight="1">
      <c r="B7" s="801" t="s">
        <v>1104</v>
      </c>
      <c r="C7" s="802"/>
      <c r="D7" s="802"/>
      <c r="E7" s="802"/>
      <c r="F7" s="803"/>
      <c r="G7" s="654"/>
      <c r="H7" s="801" t="s">
        <v>1105</v>
      </c>
      <c r="I7" s="802"/>
      <c r="J7" s="802"/>
      <c r="K7" s="802"/>
      <c r="L7" s="803"/>
      <c r="M7" s="655"/>
      <c r="N7" s="801" t="s">
        <v>1106</v>
      </c>
      <c r="O7" s="802"/>
      <c r="P7" s="802"/>
      <c r="Q7" s="802"/>
      <c r="R7" s="803"/>
      <c r="S7" s="436"/>
      <c r="T7" s="801" t="s">
        <v>1107</v>
      </c>
      <c r="U7" s="802"/>
      <c r="V7" s="802"/>
      <c r="W7" s="802"/>
      <c r="X7" s="803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</row>
    <row r="8" spans="2:24" s="94" customFormat="1" ht="13.5">
      <c r="B8" s="656" t="s">
        <v>32</v>
      </c>
      <c r="C8" s="657"/>
      <c r="D8" s="657"/>
      <c r="E8" s="658" t="s">
        <v>1</v>
      </c>
      <c r="F8" s="659"/>
      <c r="G8" s="660"/>
      <c r="H8" s="656" t="s">
        <v>32</v>
      </c>
      <c r="I8" s="657"/>
      <c r="J8" s="657"/>
      <c r="K8" s="658" t="s">
        <v>1</v>
      </c>
      <c r="L8" s="659"/>
      <c r="M8" s="661"/>
      <c r="N8" s="656" t="s">
        <v>32</v>
      </c>
      <c r="O8" s="657"/>
      <c r="P8" s="657"/>
      <c r="Q8" s="658" t="s">
        <v>1</v>
      </c>
      <c r="R8" s="659"/>
      <c r="S8" s="662"/>
      <c r="T8" s="656" t="s">
        <v>32</v>
      </c>
      <c r="U8" s="657"/>
      <c r="V8" s="657"/>
      <c r="W8" s="658" t="s">
        <v>1</v>
      </c>
      <c r="X8" s="659"/>
    </row>
    <row r="9" spans="2:113" s="14" customFormat="1" ht="12" customHeight="1">
      <c r="B9" s="415" t="s">
        <v>1552</v>
      </c>
      <c r="C9" s="415" t="s">
        <v>1553</v>
      </c>
      <c r="D9" s="414" t="s">
        <v>158</v>
      </c>
      <c r="E9" s="573">
        <v>77</v>
      </c>
      <c r="F9" s="569">
        <v>1</v>
      </c>
      <c r="G9" s="663"/>
      <c r="H9" s="600" t="s">
        <v>1167</v>
      </c>
      <c r="I9" s="617" t="s">
        <v>1168</v>
      </c>
      <c r="J9" s="615" t="s">
        <v>1126</v>
      </c>
      <c r="K9" s="602">
        <v>93</v>
      </c>
      <c r="L9" s="569">
        <v>1</v>
      </c>
      <c r="M9" s="664"/>
      <c r="N9" s="415"/>
      <c r="O9" s="415"/>
      <c r="P9" s="433"/>
      <c r="Q9" s="607"/>
      <c r="R9" s="569"/>
      <c r="S9" s="436"/>
      <c r="T9" s="415"/>
      <c r="U9" s="415"/>
      <c r="V9" s="433"/>
      <c r="W9" s="612"/>
      <c r="X9" s="56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  <c r="DG9" s="439"/>
      <c r="DH9" s="439"/>
      <c r="DI9" s="439"/>
    </row>
    <row r="10" spans="2:113" s="14" customFormat="1" ht="12" customHeight="1">
      <c r="B10" s="606" t="s">
        <v>1245</v>
      </c>
      <c r="C10" s="606" t="s">
        <v>1247</v>
      </c>
      <c r="D10" s="414" t="s">
        <v>169</v>
      </c>
      <c r="E10" s="573">
        <v>75</v>
      </c>
      <c r="F10" s="569">
        <v>2</v>
      </c>
      <c r="G10" s="663"/>
      <c r="H10" s="600" t="s">
        <v>2304</v>
      </c>
      <c r="I10" s="617" t="s">
        <v>2305</v>
      </c>
      <c r="J10" s="615" t="s">
        <v>151</v>
      </c>
      <c r="K10" s="602">
        <v>87</v>
      </c>
      <c r="L10" s="569">
        <v>2</v>
      </c>
      <c r="M10" s="664"/>
      <c r="N10" s="606"/>
      <c r="O10" s="606"/>
      <c r="P10" s="433"/>
      <c r="Q10" s="607"/>
      <c r="R10" s="569"/>
      <c r="S10" s="436"/>
      <c r="T10" s="606"/>
      <c r="U10" s="606"/>
      <c r="V10" s="433"/>
      <c r="W10" s="612"/>
      <c r="X10" s="56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</row>
    <row r="11" spans="2:113" s="14" customFormat="1" ht="12" customHeight="1">
      <c r="B11" s="606" t="s">
        <v>2193</v>
      </c>
      <c r="C11" s="606" t="s">
        <v>2194</v>
      </c>
      <c r="D11" s="414" t="s">
        <v>177</v>
      </c>
      <c r="E11" s="573">
        <v>73</v>
      </c>
      <c r="F11" s="569">
        <v>3</v>
      </c>
      <c r="G11" s="663"/>
      <c r="H11" s="600" t="s">
        <v>1245</v>
      </c>
      <c r="I11" s="617" t="s">
        <v>1247</v>
      </c>
      <c r="J11" s="615" t="s">
        <v>169</v>
      </c>
      <c r="K11" s="602">
        <v>85</v>
      </c>
      <c r="L11" s="569">
        <v>3</v>
      </c>
      <c r="M11" s="664"/>
      <c r="N11" s="600"/>
      <c r="O11" s="601"/>
      <c r="P11" s="433"/>
      <c r="Q11" s="607"/>
      <c r="R11" s="569"/>
      <c r="S11" s="436"/>
      <c r="T11" s="606"/>
      <c r="U11" s="606"/>
      <c r="V11" s="433"/>
      <c r="W11" s="612"/>
      <c r="X11" s="56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</row>
    <row r="12" spans="2:113" s="14" customFormat="1" ht="12" customHeight="1">
      <c r="B12" s="606"/>
      <c r="C12" s="606"/>
      <c r="D12" s="414"/>
      <c r="E12" s="607"/>
      <c r="F12" s="432"/>
      <c r="G12" s="663"/>
      <c r="H12" s="617"/>
      <c r="I12" s="606"/>
      <c r="J12" s="414"/>
      <c r="K12" s="607"/>
      <c r="L12" s="432"/>
      <c r="M12" s="664"/>
      <c r="N12" s="760"/>
      <c r="O12" s="761"/>
      <c r="P12" s="451"/>
      <c r="Q12" s="607"/>
      <c r="R12" s="432"/>
      <c r="S12" s="436"/>
      <c r="T12" s="624"/>
      <c r="U12" s="665"/>
      <c r="V12" s="666"/>
      <c r="W12" s="668"/>
      <c r="X12" s="56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</row>
    <row r="13" spans="2:113" s="14" customFormat="1" ht="12" customHeight="1">
      <c r="B13" s="606"/>
      <c r="C13" s="606"/>
      <c r="D13" s="414"/>
      <c r="E13" s="607"/>
      <c r="F13" s="432"/>
      <c r="G13" s="663"/>
      <c r="H13" s="617"/>
      <c r="I13" s="606"/>
      <c r="J13" s="414"/>
      <c r="K13" s="607"/>
      <c r="L13" s="432"/>
      <c r="M13" s="664"/>
      <c r="N13" s="624"/>
      <c r="O13" s="665"/>
      <c r="P13" s="666"/>
      <c r="Q13" s="667"/>
      <c r="R13" s="432"/>
      <c r="S13" s="436"/>
      <c r="T13" s="624"/>
      <c r="U13" s="665"/>
      <c r="V13" s="666"/>
      <c r="W13" s="668"/>
      <c r="X13" s="56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</row>
    <row r="14" spans="2:24" s="94" customFormat="1" ht="13.5">
      <c r="B14" s="669" t="s">
        <v>34</v>
      </c>
      <c r="C14" s="670"/>
      <c r="D14" s="670"/>
      <c r="E14" s="671" t="s">
        <v>1</v>
      </c>
      <c r="F14" s="672"/>
      <c r="G14" s="663"/>
      <c r="H14" s="669" t="s">
        <v>34</v>
      </c>
      <c r="I14" s="670"/>
      <c r="J14" s="670"/>
      <c r="K14" s="671" t="s">
        <v>1</v>
      </c>
      <c r="L14" s="672"/>
      <c r="M14" s="664"/>
      <c r="N14" s="669" t="s">
        <v>34</v>
      </c>
      <c r="O14" s="670"/>
      <c r="P14" s="670"/>
      <c r="Q14" s="671" t="s">
        <v>1</v>
      </c>
      <c r="R14" s="672"/>
      <c r="S14" s="662"/>
      <c r="T14" s="669" t="s">
        <v>34</v>
      </c>
      <c r="U14" s="670"/>
      <c r="V14" s="670"/>
      <c r="W14" s="671" t="s">
        <v>1</v>
      </c>
      <c r="X14" s="672"/>
    </row>
    <row r="15" spans="2:113" s="14" customFormat="1" ht="12" customHeight="1">
      <c r="B15" s="606" t="s">
        <v>1493</v>
      </c>
      <c r="C15" s="606" t="s">
        <v>1494</v>
      </c>
      <c r="D15" s="414" t="s">
        <v>158</v>
      </c>
      <c r="E15" s="573">
        <v>78</v>
      </c>
      <c r="F15" s="569">
        <v>1</v>
      </c>
      <c r="G15" s="663"/>
      <c r="H15" s="614" t="s">
        <v>1978</v>
      </c>
      <c r="I15" s="614" t="s">
        <v>1979</v>
      </c>
      <c r="J15" s="414" t="s">
        <v>1116</v>
      </c>
      <c r="K15" s="375">
        <v>87</v>
      </c>
      <c r="L15" s="376">
        <v>1</v>
      </c>
      <c r="M15" s="664"/>
      <c r="N15" s="606"/>
      <c r="O15" s="606"/>
      <c r="P15" s="414"/>
      <c r="Q15" s="607"/>
      <c r="R15" s="569"/>
      <c r="S15" s="436"/>
      <c r="T15" s="606"/>
      <c r="U15" s="606"/>
      <c r="V15" s="414"/>
      <c r="W15" s="612"/>
      <c r="X15" s="56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</row>
    <row r="16" spans="2:113" s="14" customFormat="1" ht="12" customHeight="1">
      <c r="B16" s="606" t="s">
        <v>1141</v>
      </c>
      <c r="C16" s="606" t="s">
        <v>1459</v>
      </c>
      <c r="D16" s="414" t="s">
        <v>1126</v>
      </c>
      <c r="E16" s="573">
        <v>75</v>
      </c>
      <c r="F16" s="569">
        <v>2</v>
      </c>
      <c r="G16" s="663"/>
      <c r="H16" s="614" t="s">
        <v>1987</v>
      </c>
      <c r="I16" s="614" t="s">
        <v>1988</v>
      </c>
      <c r="J16" s="414" t="s">
        <v>1116</v>
      </c>
      <c r="K16" s="375">
        <v>87</v>
      </c>
      <c r="L16" s="376">
        <v>1</v>
      </c>
      <c r="M16" s="664"/>
      <c r="N16" s="606"/>
      <c r="O16" s="606"/>
      <c r="P16" s="414"/>
      <c r="Q16" s="607"/>
      <c r="R16" s="569"/>
      <c r="S16" s="436"/>
      <c r="T16" s="606"/>
      <c r="U16" s="606"/>
      <c r="V16" s="414"/>
      <c r="W16" s="612"/>
      <c r="X16" s="56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</row>
    <row r="17" spans="2:113" s="14" customFormat="1" ht="12" customHeight="1">
      <c r="B17" s="617" t="s">
        <v>1978</v>
      </c>
      <c r="C17" s="606" t="s">
        <v>1979</v>
      </c>
      <c r="D17" s="414" t="s">
        <v>1116</v>
      </c>
      <c r="E17" s="573">
        <v>71</v>
      </c>
      <c r="F17" s="569">
        <v>3</v>
      </c>
      <c r="G17" s="663"/>
      <c r="H17" s="780" t="s">
        <v>1717</v>
      </c>
      <c r="I17" s="415" t="s">
        <v>1718</v>
      </c>
      <c r="J17" s="414" t="s">
        <v>153</v>
      </c>
      <c r="K17" s="375">
        <v>84</v>
      </c>
      <c r="L17" s="376">
        <v>3</v>
      </c>
      <c r="M17" s="664"/>
      <c r="N17" s="617"/>
      <c r="O17" s="606"/>
      <c r="P17" s="414"/>
      <c r="Q17" s="607"/>
      <c r="R17" s="569"/>
      <c r="S17" s="436"/>
      <c r="T17" s="606"/>
      <c r="U17" s="606"/>
      <c r="V17" s="414"/>
      <c r="W17" s="612"/>
      <c r="X17" s="56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</row>
    <row r="18" spans="2:113" s="14" customFormat="1" ht="12" customHeight="1">
      <c r="B18" s="451"/>
      <c r="C18" s="451"/>
      <c r="D18" s="451"/>
      <c r="E18" s="452"/>
      <c r="F18" s="432"/>
      <c r="G18" s="663"/>
      <c r="H18" s="614" t="s">
        <v>2255</v>
      </c>
      <c r="I18" s="614" t="s">
        <v>1783</v>
      </c>
      <c r="J18" s="414" t="s">
        <v>151</v>
      </c>
      <c r="K18" s="375">
        <v>84</v>
      </c>
      <c r="L18" s="376">
        <v>3</v>
      </c>
      <c r="M18" s="664"/>
      <c r="N18" s="451"/>
      <c r="O18" s="451"/>
      <c r="P18" s="451"/>
      <c r="Q18" s="608"/>
      <c r="R18" s="432"/>
      <c r="S18" s="436"/>
      <c r="T18" s="754"/>
      <c r="U18" s="754"/>
      <c r="V18" s="451"/>
      <c r="W18" s="612"/>
      <c r="X18" s="56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</row>
    <row r="19" spans="2:113" s="14" customFormat="1" ht="12" customHeight="1">
      <c r="B19" s="451"/>
      <c r="C19" s="451"/>
      <c r="D19" s="451"/>
      <c r="E19" s="452"/>
      <c r="F19" s="432"/>
      <c r="G19" s="663"/>
      <c r="H19" s="451"/>
      <c r="I19" s="451"/>
      <c r="J19" s="451"/>
      <c r="K19" s="452"/>
      <c r="L19" s="432"/>
      <c r="M19" s="664"/>
      <c r="N19" s="451"/>
      <c r="O19" s="451"/>
      <c r="P19" s="451"/>
      <c r="Q19" s="608"/>
      <c r="R19" s="432"/>
      <c r="S19" s="436"/>
      <c r="T19" s="451"/>
      <c r="U19" s="451"/>
      <c r="V19" s="451"/>
      <c r="W19" s="608"/>
      <c r="X19" s="432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</row>
    <row r="20" spans="2:25" s="94" customFormat="1" ht="12" customHeight="1">
      <c r="B20" s="673" t="s">
        <v>36</v>
      </c>
      <c r="C20" s="674" t="s">
        <v>33</v>
      </c>
      <c r="D20" s="674"/>
      <c r="E20" s="675" t="s">
        <v>1</v>
      </c>
      <c r="F20" s="676"/>
      <c r="G20" s="663"/>
      <c r="H20" s="673" t="s">
        <v>36</v>
      </c>
      <c r="I20" s="674" t="s">
        <v>33</v>
      </c>
      <c r="J20" s="674"/>
      <c r="K20" s="675" t="s">
        <v>1</v>
      </c>
      <c r="L20" s="676"/>
      <c r="M20" s="664"/>
      <c r="N20" s="673" t="s">
        <v>36</v>
      </c>
      <c r="O20" s="674" t="s">
        <v>33</v>
      </c>
      <c r="P20" s="674"/>
      <c r="Q20" s="675" t="s">
        <v>1</v>
      </c>
      <c r="R20" s="676"/>
      <c r="S20" s="662"/>
      <c r="T20" s="673" t="s">
        <v>36</v>
      </c>
      <c r="U20" s="674" t="s">
        <v>33</v>
      </c>
      <c r="V20" s="674"/>
      <c r="W20" s="675" t="s">
        <v>1</v>
      </c>
      <c r="X20" s="676"/>
      <c r="Y20" s="446"/>
    </row>
    <row r="21" spans="2:24" s="14" customFormat="1" ht="12" customHeight="1">
      <c r="B21" s="600" t="s">
        <v>2435</v>
      </c>
      <c r="C21" s="601" t="s">
        <v>2457</v>
      </c>
      <c r="D21" s="414" t="s">
        <v>175</v>
      </c>
      <c r="E21" s="573">
        <v>92</v>
      </c>
      <c r="F21" s="569">
        <v>1</v>
      </c>
      <c r="G21" s="663"/>
      <c r="H21" s="416" t="s">
        <v>2435</v>
      </c>
      <c r="I21" s="407" t="s">
        <v>2457</v>
      </c>
      <c r="J21" s="414" t="s">
        <v>175</v>
      </c>
      <c r="K21" s="602">
        <v>86</v>
      </c>
      <c r="L21" s="569">
        <v>1</v>
      </c>
      <c r="M21" s="664"/>
      <c r="N21" s="600"/>
      <c r="O21" s="601"/>
      <c r="P21" s="414"/>
      <c r="Q21" s="607"/>
      <c r="R21" s="569"/>
      <c r="S21" s="436"/>
      <c r="T21" s="600"/>
      <c r="U21" s="601"/>
      <c r="V21" s="414"/>
      <c r="W21" s="612"/>
      <c r="X21" s="569"/>
    </row>
    <row r="22" spans="2:24" s="14" customFormat="1" ht="12" customHeight="1">
      <c r="B22" s="600" t="s">
        <v>1832</v>
      </c>
      <c r="C22" s="601" t="s">
        <v>1833</v>
      </c>
      <c r="D22" s="414" t="s">
        <v>153</v>
      </c>
      <c r="E22" s="573">
        <v>74</v>
      </c>
      <c r="F22" s="569">
        <v>2</v>
      </c>
      <c r="G22" s="663"/>
      <c r="H22" s="416" t="s">
        <v>1832</v>
      </c>
      <c r="I22" s="407" t="s">
        <v>1833</v>
      </c>
      <c r="J22" s="414" t="s">
        <v>153</v>
      </c>
      <c r="K22" s="602">
        <v>71</v>
      </c>
      <c r="L22" s="569">
        <v>2</v>
      </c>
      <c r="M22" s="664"/>
      <c r="N22" s="568"/>
      <c r="O22" s="568"/>
      <c r="P22" s="414"/>
      <c r="Q22" s="607"/>
      <c r="R22" s="569"/>
      <c r="S22" s="436"/>
      <c r="T22" s="568"/>
      <c r="U22" s="568"/>
      <c r="V22" s="414"/>
      <c r="W22" s="612"/>
      <c r="X22" s="569"/>
    </row>
    <row r="23" spans="2:24" s="14" customFormat="1" ht="12" customHeight="1">
      <c r="B23" s="606" t="s">
        <v>1206</v>
      </c>
      <c r="C23" s="606" t="s">
        <v>1207</v>
      </c>
      <c r="D23" s="414" t="s">
        <v>1126</v>
      </c>
      <c r="E23" s="573">
        <v>71</v>
      </c>
      <c r="F23" s="569">
        <v>3</v>
      </c>
      <c r="G23" s="663"/>
      <c r="H23" s="416" t="s">
        <v>2477</v>
      </c>
      <c r="I23" s="407" t="s">
        <v>2478</v>
      </c>
      <c r="J23" s="414" t="s">
        <v>169</v>
      </c>
      <c r="K23" s="602">
        <v>69</v>
      </c>
      <c r="L23" s="569">
        <v>3</v>
      </c>
      <c r="M23" s="664"/>
      <c r="N23" s="617"/>
      <c r="O23" s="606"/>
      <c r="P23" s="414"/>
      <c r="Q23" s="607"/>
      <c r="R23" s="569"/>
      <c r="S23" s="436"/>
      <c r="T23" s="617"/>
      <c r="U23" s="606"/>
      <c r="V23" s="414"/>
      <c r="W23" s="612"/>
      <c r="X23" s="569"/>
    </row>
    <row r="24" spans="2:24" s="14" customFormat="1" ht="12" customHeight="1">
      <c r="B24" s="606"/>
      <c r="C24" s="606"/>
      <c r="D24" s="414"/>
      <c r="E24" s="607"/>
      <c r="F24" s="569"/>
      <c r="G24" s="663"/>
      <c r="H24" s="568"/>
      <c r="I24" s="568"/>
      <c r="J24" s="414"/>
      <c r="K24" s="607"/>
      <c r="L24" s="432"/>
      <c r="M24" s="664"/>
      <c r="N24" s="568"/>
      <c r="O24" s="568"/>
      <c r="P24" s="414"/>
      <c r="Q24" s="607"/>
      <c r="R24" s="432"/>
      <c r="S24" s="436"/>
      <c r="T24" s="451"/>
      <c r="U24" s="451"/>
      <c r="V24" s="451"/>
      <c r="W24" s="607"/>
      <c r="X24" s="569"/>
    </row>
    <row r="25" spans="2:24" s="14" customFormat="1" ht="12" customHeight="1">
      <c r="B25" s="606"/>
      <c r="C25" s="606"/>
      <c r="D25" s="414"/>
      <c r="E25" s="607"/>
      <c r="F25" s="569"/>
      <c r="G25" s="663"/>
      <c r="H25" s="617"/>
      <c r="I25" s="606"/>
      <c r="J25" s="414"/>
      <c r="K25" s="607"/>
      <c r="L25" s="569"/>
      <c r="M25" s="664"/>
      <c r="N25" s="617"/>
      <c r="O25" s="606"/>
      <c r="P25" s="414"/>
      <c r="Q25" s="607"/>
      <c r="R25" s="432"/>
      <c r="S25" s="436"/>
      <c r="T25" s="451"/>
      <c r="U25" s="451"/>
      <c r="V25" s="451"/>
      <c r="W25" s="607"/>
      <c r="X25" s="569"/>
    </row>
    <row r="26" spans="2:24" s="94" customFormat="1" ht="13.5">
      <c r="B26" s="677" t="s">
        <v>36</v>
      </c>
      <c r="C26" s="678" t="s">
        <v>35</v>
      </c>
      <c r="D26" s="678"/>
      <c r="E26" s="679" t="s">
        <v>1</v>
      </c>
      <c r="F26" s="680"/>
      <c r="G26" s="663"/>
      <c r="H26" s="677" t="s">
        <v>36</v>
      </c>
      <c r="I26" s="678" t="s">
        <v>35</v>
      </c>
      <c r="J26" s="678"/>
      <c r="K26" s="679" t="s">
        <v>1</v>
      </c>
      <c r="L26" s="680"/>
      <c r="M26" s="664"/>
      <c r="N26" s="677" t="s">
        <v>36</v>
      </c>
      <c r="O26" s="678" t="s">
        <v>35</v>
      </c>
      <c r="P26" s="678"/>
      <c r="Q26" s="679" t="s">
        <v>1</v>
      </c>
      <c r="R26" s="680"/>
      <c r="S26" s="662"/>
      <c r="T26" s="677" t="s">
        <v>36</v>
      </c>
      <c r="U26" s="678" t="s">
        <v>35</v>
      </c>
      <c r="V26" s="678"/>
      <c r="W26" s="679" t="s">
        <v>1</v>
      </c>
      <c r="X26" s="680"/>
    </row>
    <row r="27" spans="2:24" s="14" customFormat="1" ht="12" customHeight="1">
      <c r="B27" s="415" t="s">
        <v>1830</v>
      </c>
      <c r="C27" s="415" t="s">
        <v>1697</v>
      </c>
      <c r="D27" s="414" t="s">
        <v>153</v>
      </c>
      <c r="E27" s="573">
        <v>67</v>
      </c>
      <c r="F27" s="569">
        <v>1</v>
      </c>
      <c r="G27" s="663"/>
      <c r="H27" s="780" t="s">
        <v>2035</v>
      </c>
      <c r="I27" s="415" t="s">
        <v>2036</v>
      </c>
      <c r="J27" s="414" t="s">
        <v>1116</v>
      </c>
      <c r="K27" s="602">
        <v>63</v>
      </c>
      <c r="L27" s="569">
        <v>1</v>
      </c>
      <c r="M27" s="664"/>
      <c r="N27" s="568"/>
      <c r="O27" s="568"/>
      <c r="P27" s="414"/>
      <c r="Q27" s="607"/>
      <c r="R27" s="569"/>
      <c r="S27" s="436"/>
      <c r="T27" s="415"/>
      <c r="U27" s="415"/>
      <c r="V27" s="414"/>
      <c r="W27" s="612"/>
      <c r="X27" s="569"/>
    </row>
    <row r="28" spans="2:24" s="14" customFormat="1" ht="12" customHeight="1">
      <c r="B28" s="486" t="s">
        <v>2435</v>
      </c>
      <c r="C28" s="486" t="s">
        <v>2436</v>
      </c>
      <c r="D28" s="414" t="s">
        <v>175</v>
      </c>
      <c r="E28" s="573">
        <v>65</v>
      </c>
      <c r="F28" s="569">
        <v>2</v>
      </c>
      <c r="G28" s="663"/>
      <c r="H28" s="780" t="s">
        <v>2041</v>
      </c>
      <c r="I28" s="415" t="s">
        <v>2042</v>
      </c>
      <c r="J28" s="547" t="s">
        <v>1116</v>
      </c>
      <c r="K28" s="602">
        <v>59</v>
      </c>
      <c r="L28" s="569">
        <v>2</v>
      </c>
      <c r="M28" s="664"/>
      <c r="N28" s="606"/>
      <c r="O28" s="606"/>
      <c r="P28" s="414"/>
      <c r="Q28" s="607"/>
      <c r="R28" s="569"/>
      <c r="S28" s="436"/>
      <c r="T28" s="415"/>
      <c r="U28" s="415"/>
      <c r="V28" s="414"/>
      <c r="W28" s="612"/>
      <c r="X28" s="569"/>
    </row>
    <row r="29" spans="2:24" s="14" customFormat="1" ht="12" customHeight="1">
      <c r="B29" s="415" t="s">
        <v>2041</v>
      </c>
      <c r="C29" s="415" t="s">
        <v>2042</v>
      </c>
      <c r="D29" s="414" t="s">
        <v>1116</v>
      </c>
      <c r="E29" s="573">
        <v>54</v>
      </c>
      <c r="F29" s="569">
        <v>3</v>
      </c>
      <c r="G29" s="663"/>
      <c r="H29" s="780" t="s">
        <v>2435</v>
      </c>
      <c r="I29" s="415" t="s">
        <v>2436</v>
      </c>
      <c r="J29" s="547" t="s">
        <v>175</v>
      </c>
      <c r="K29" s="602">
        <v>56</v>
      </c>
      <c r="L29" s="569">
        <v>3</v>
      </c>
      <c r="M29" s="664"/>
      <c r="N29" s="415"/>
      <c r="O29" s="415"/>
      <c r="P29" s="414"/>
      <c r="Q29" s="607"/>
      <c r="R29" s="569"/>
      <c r="S29" s="436"/>
      <c r="T29" s="614"/>
      <c r="U29" s="614"/>
      <c r="V29" s="615"/>
      <c r="W29" s="612"/>
      <c r="X29" s="569"/>
    </row>
    <row r="30" spans="2:24" s="14" customFormat="1" ht="12" customHeight="1">
      <c r="B30" s="606"/>
      <c r="C30" s="606"/>
      <c r="D30" s="414"/>
      <c r="E30" s="607"/>
      <c r="F30" s="432"/>
      <c r="G30" s="663"/>
      <c r="H30" s="681"/>
      <c r="I30" s="682"/>
      <c r="J30" s="682"/>
      <c r="K30" s="452"/>
      <c r="L30" s="432"/>
      <c r="M30" s="664"/>
      <c r="N30" s="681"/>
      <c r="O30" s="682"/>
      <c r="P30" s="682"/>
      <c r="Q30" s="608"/>
      <c r="R30" s="432"/>
      <c r="S30" s="436"/>
      <c r="T30" s="614"/>
      <c r="U30" s="614"/>
      <c r="V30" s="615"/>
      <c r="W30" s="612"/>
      <c r="X30" s="569"/>
    </row>
    <row r="31" spans="2:24" s="14" customFormat="1" ht="12" customHeight="1">
      <c r="B31" s="606"/>
      <c r="C31" s="606"/>
      <c r="D31" s="414"/>
      <c r="E31" s="607"/>
      <c r="F31" s="432"/>
      <c r="G31" s="663"/>
      <c r="H31" s="681"/>
      <c r="I31" s="682"/>
      <c r="J31" s="682"/>
      <c r="K31" s="452"/>
      <c r="L31" s="432"/>
      <c r="M31" s="664"/>
      <c r="N31" s="681"/>
      <c r="O31" s="682"/>
      <c r="P31" s="682"/>
      <c r="Q31" s="608"/>
      <c r="R31" s="432"/>
      <c r="S31" s="436"/>
      <c r="T31" s="681"/>
      <c r="U31" s="682"/>
      <c r="V31" s="682"/>
      <c r="W31" s="452"/>
      <c r="X31" s="569"/>
    </row>
    <row r="32" spans="2:24" s="14" customFormat="1" ht="12" customHeight="1">
      <c r="B32" s="683"/>
      <c r="C32" s="683"/>
      <c r="D32" s="683"/>
      <c r="E32" s="684"/>
      <c r="F32" s="457"/>
      <c r="G32" s="663"/>
      <c r="H32" s="683"/>
      <c r="I32" s="683"/>
      <c r="J32" s="683"/>
      <c r="K32" s="684"/>
      <c r="L32" s="457"/>
      <c r="M32" s="664"/>
      <c r="N32" s="683"/>
      <c r="O32" s="683"/>
      <c r="P32" s="683"/>
      <c r="Q32" s="684"/>
      <c r="R32" s="457"/>
      <c r="S32" s="436"/>
      <c r="T32" s="683"/>
      <c r="U32" s="683"/>
      <c r="V32" s="683"/>
      <c r="W32" s="684"/>
      <c r="X32" s="457"/>
    </row>
    <row r="33" spans="1:26" s="438" customFormat="1" ht="15.75">
      <c r="A33" s="444"/>
      <c r="B33" s="798" t="s">
        <v>1097</v>
      </c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799"/>
      <c r="R33" s="800"/>
      <c r="S33" s="685"/>
      <c r="T33" s="685"/>
      <c r="U33" s="685"/>
      <c r="V33" s="685"/>
      <c r="W33" s="436"/>
      <c r="X33" s="685"/>
      <c r="Y33" s="444"/>
      <c r="Z33" s="444"/>
    </row>
    <row r="34" spans="1:26" s="438" customFormat="1" ht="15.75">
      <c r="A34" s="444"/>
      <c r="B34" s="686"/>
      <c r="C34" s="687" t="s">
        <v>1100</v>
      </c>
      <c r="D34" s="688"/>
      <c r="E34" s="689"/>
      <c r="F34" s="690"/>
      <c r="G34" s="691"/>
      <c r="H34" s="686"/>
      <c r="I34" s="687" t="s">
        <v>1101</v>
      </c>
      <c r="J34" s="688"/>
      <c r="K34" s="689"/>
      <c r="L34" s="690"/>
      <c r="M34" s="691"/>
      <c r="N34" s="686"/>
      <c r="O34" s="687" t="s">
        <v>1102</v>
      </c>
      <c r="P34" s="688"/>
      <c r="Q34" s="689"/>
      <c r="R34" s="690"/>
      <c r="S34" s="685"/>
      <c r="T34" s="692"/>
      <c r="U34" s="693"/>
      <c r="V34" s="692"/>
      <c r="W34" s="694"/>
      <c r="X34" s="695"/>
      <c r="Y34" s="447"/>
      <c r="Z34" s="444"/>
    </row>
    <row r="35" spans="2:25" s="94" customFormat="1" ht="12">
      <c r="B35" s="656" t="s">
        <v>32</v>
      </c>
      <c r="C35" s="657"/>
      <c r="D35" s="657"/>
      <c r="E35" s="696"/>
      <c r="F35" s="659"/>
      <c r="G35" s="697"/>
      <c r="H35" s="656" t="s">
        <v>32</v>
      </c>
      <c r="I35" s="657"/>
      <c r="J35" s="657"/>
      <c r="K35" s="696"/>
      <c r="L35" s="659"/>
      <c r="M35" s="698"/>
      <c r="N35" s="656" t="s">
        <v>32</v>
      </c>
      <c r="O35" s="657"/>
      <c r="P35" s="657"/>
      <c r="Q35" s="696"/>
      <c r="R35" s="659"/>
      <c r="S35" s="662"/>
      <c r="T35" s="699"/>
      <c r="U35" s="699"/>
      <c r="V35" s="699"/>
      <c r="W35" s="700"/>
      <c r="X35" s="700"/>
      <c r="Y35" s="95"/>
    </row>
    <row r="36" spans="2:25" s="14" customFormat="1" ht="12" customHeight="1">
      <c r="B36" s="415" t="s">
        <v>1552</v>
      </c>
      <c r="C36" s="415" t="s">
        <v>1553</v>
      </c>
      <c r="D36" s="414" t="s">
        <v>158</v>
      </c>
      <c r="E36" s="570">
        <v>3.346</v>
      </c>
      <c r="F36" s="569">
        <v>1</v>
      </c>
      <c r="G36" s="663"/>
      <c r="H36" s="601" t="s">
        <v>1167</v>
      </c>
      <c r="I36" s="617" t="s">
        <v>1168</v>
      </c>
      <c r="J36" s="615" t="s">
        <v>1126</v>
      </c>
      <c r="K36" s="603" t="s">
        <v>2552</v>
      </c>
      <c r="L36" s="569">
        <v>1</v>
      </c>
      <c r="M36" s="701"/>
      <c r="N36" s="600"/>
      <c r="O36" s="601"/>
      <c r="P36" s="433"/>
      <c r="Q36" s="758"/>
      <c r="R36" s="569"/>
      <c r="S36" s="701"/>
      <c r="T36" s="455"/>
      <c r="U36" s="455"/>
      <c r="V36" s="455"/>
      <c r="W36" s="456"/>
      <c r="X36" s="457"/>
      <c r="Y36" s="13"/>
    </row>
    <row r="37" spans="2:25" s="14" customFormat="1" ht="12" customHeight="1">
      <c r="B37" s="606" t="s">
        <v>2508</v>
      </c>
      <c r="C37" s="606" t="s">
        <v>1562</v>
      </c>
      <c r="D37" s="414" t="s">
        <v>158</v>
      </c>
      <c r="E37" s="570">
        <v>3.361</v>
      </c>
      <c r="F37" s="569">
        <v>2</v>
      </c>
      <c r="G37" s="663" t="s">
        <v>2509</v>
      </c>
      <c r="H37" s="416" t="s">
        <v>1493</v>
      </c>
      <c r="I37" s="407" t="s">
        <v>1535</v>
      </c>
      <c r="J37" s="414" t="s">
        <v>158</v>
      </c>
      <c r="K37" s="603" t="s">
        <v>2553</v>
      </c>
      <c r="L37" s="569">
        <v>2</v>
      </c>
      <c r="M37" s="701"/>
      <c r="N37" s="606"/>
      <c r="O37" s="606"/>
      <c r="P37" s="433"/>
      <c r="Q37" s="758"/>
      <c r="R37" s="569"/>
      <c r="S37" s="701"/>
      <c r="T37" s="455"/>
      <c r="U37" s="455"/>
      <c r="V37" s="455"/>
      <c r="W37" s="456"/>
      <c r="X37" s="457"/>
      <c r="Y37" s="13"/>
    </row>
    <row r="38" spans="2:113" s="14" customFormat="1" ht="12" customHeight="1">
      <c r="B38" s="606" t="s">
        <v>1245</v>
      </c>
      <c r="C38" s="606" t="s">
        <v>1247</v>
      </c>
      <c r="D38" s="414" t="s">
        <v>169</v>
      </c>
      <c r="E38" s="570">
        <v>3.361</v>
      </c>
      <c r="F38" s="569">
        <v>3</v>
      </c>
      <c r="G38" s="663" t="s">
        <v>2510</v>
      </c>
      <c r="H38" s="600" t="s">
        <v>2304</v>
      </c>
      <c r="I38" s="617" t="s">
        <v>2305</v>
      </c>
      <c r="J38" s="615" t="s">
        <v>151</v>
      </c>
      <c r="K38" s="603" t="s">
        <v>2553</v>
      </c>
      <c r="L38" s="569">
        <v>3</v>
      </c>
      <c r="M38" s="663"/>
      <c r="N38" s="606"/>
      <c r="O38" s="606"/>
      <c r="P38" s="433"/>
      <c r="Q38" s="758"/>
      <c r="R38" s="569"/>
      <c r="S38" s="663"/>
      <c r="T38" s="455"/>
      <c r="U38" s="455"/>
      <c r="V38" s="455"/>
      <c r="W38" s="456"/>
      <c r="X38" s="457"/>
      <c r="Y38" s="13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39"/>
      <c r="DB38" s="439"/>
      <c r="DC38" s="439"/>
      <c r="DD38" s="439"/>
      <c r="DE38" s="439"/>
      <c r="DF38" s="439"/>
      <c r="DG38" s="439"/>
      <c r="DH38" s="439"/>
      <c r="DI38" s="439"/>
    </row>
    <row r="39" spans="2:113" s="14" customFormat="1" ht="12" customHeight="1">
      <c r="B39" s="624"/>
      <c r="C39" s="625"/>
      <c r="D39" s="625"/>
      <c r="E39" s="702"/>
      <c r="F39" s="432"/>
      <c r="G39" s="663"/>
      <c r="H39" s="600"/>
      <c r="I39" s="617"/>
      <c r="J39" s="615"/>
      <c r="K39" s="603"/>
      <c r="L39" s="569"/>
      <c r="M39" s="663"/>
      <c r="N39" s="601"/>
      <c r="O39" s="617"/>
      <c r="P39" s="433"/>
      <c r="Q39" s="758"/>
      <c r="R39" s="569"/>
      <c r="S39" s="663"/>
      <c r="T39" s="705"/>
      <c r="U39" s="706"/>
      <c r="V39" s="705"/>
      <c r="W39" s="707"/>
      <c r="X39" s="457"/>
      <c r="Y39" s="13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  <c r="DG39" s="439"/>
      <c r="DH39" s="439"/>
      <c r="DI39" s="439"/>
    </row>
    <row r="40" spans="2:113" s="14" customFormat="1" ht="12" customHeight="1">
      <c r="B40" s="624"/>
      <c r="C40" s="625"/>
      <c r="D40" s="625"/>
      <c r="E40" s="702"/>
      <c r="F40" s="432"/>
      <c r="G40" s="663"/>
      <c r="H40" s="755"/>
      <c r="I40" s="756"/>
      <c r="J40" s="757"/>
      <c r="K40" s="702"/>
      <c r="L40" s="569"/>
      <c r="M40" s="663"/>
      <c r="N40" s="601"/>
      <c r="O40" s="617"/>
      <c r="P40" s="433"/>
      <c r="Q40" s="758"/>
      <c r="R40" s="569"/>
      <c r="S40" s="663"/>
      <c r="T40" s="705"/>
      <c r="U40" s="706"/>
      <c r="V40" s="705"/>
      <c r="W40" s="707"/>
      <c r="X40" s="457"/>
      <c r="Y40" s="13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</row>
    <row r="41" spans="2:25" s="94" customFormat="1" ht="12">
      <c r="B41" s="669" t="s">
        <v>34</v>
      </c>
      <c r="C41" s="670"/>
      <c r="D41" s="670"/>
      <c r="E41" s="711"/>
      <c r="F41" s="672"/>
      <c r="G41" s="663"/>
      <c r="H41" s="669" t="s">
        <v>34</v>
      </c>
      <c r="I41" s="670"/>
      <c r="J41" s="670"/>
      <c r="K41" s="711"/>
      <c r="L41" s="672"/>
      <c r="M41" s="701"/>
      <c r="N41" s="669" t="s">
        <v>34</v>
      </c>
      <c r="O41" s="670"/>
      <c r="P41" s="670"/>
      <c r="Q41" s="711"/>
      <c r="R41" s="672"/>
      <c r="S41" s="662"/>
      <c r="T41" s="699"/>
      <c r="U41" s="699"/>
      <c r="V41" s="699"/>
      <c r="W41" s="712"/>
      <c r="X41" s="713"/>
      <c r="Y41" s="95"/>
    </row>
    <row r="42" spans="2:113" s="14" customFormat="1" ht="12" customHeight="1">
      <c r="B42" s="606" t="s">
        <v>1493</v>
      </c>
      <c r="C42" s="606" t="s">
        <v>1494</v>
      </c>
      <c r="D42" s="414" t="s">
        <v>158</v>
      </c>
      <c r="E42" s="570">
        <v>3.349</v>
      </c>
      <c r="F42" s="569">
        <v>1</v>
      </c>
      <c r="G42" s="663"/>
      <c r="H42" s="614" t="s">
        <v>1978</v>
      </c>
      <c r="I42" s="614" t="s">
        <v>1979</v>
      </c>
      <c r="J42" s="414" t="s">
        <v>1116</v>
      </c>
      <c r="K42" s="603" t="s">
        <v>2554</v>
      </c>
      <c r="L42" s="569">
        <v>1</v>
      </c>
      <c r="M42" s="701"/>
      <c r="N42" s="606"/>
      <c r="O42" s="606"/>
      <c r="P42" s="414"/>
      <c r="Q42" s="714"/>
      <c r="R42" s="569"/>
      <c r="S42" s="436"/>
      <c r="T42" s="455"/>
      <c r="U42" s="455"/>
      <c r="V42" s="455"/>
      <c r="W42" s="456"/>
      <c r="X42" s="458"/>
      <c r="Y42" s="13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</row>
    <row r="43" spans="2:113" s="14" customFormat="1" ht="12" customHeight="1">
      <c r="B43" s="606" t="s">
        <v>1688</v>
      </c>
      <c r="C43" s="606" t="s">
        <v>1723</v>
      </c>
      <c r="D43" s="414" t="s">
        <v>153</v>
      </c>
      <c r="E43" s="570">
        <v>3.382</v>
      </c>
      <c r="F43" s="569">
        <v>2</v>
      </c>
      <c r="G43" s="663"/>
      <c r="H43" s="614" t="s">
        <v>1217</v>
      </c>
      <c r="I43" s="614" t="s">
        <v>1218</v>
      </c>
      <c r="J43" s="414" t="s">
        <v>169</v>
      </c>
      <c r="K43" s="603" t="s">
        <v>2555</v>
      </c>
      <c r="L43" s="569">
        <v>2</v>
      </c>
      <c r="M43" s="701"/>
      <c r="N43" s="606"/>
      <c r="O43" s="606"/>
      <c r="P43" s="414"/>
      <c r="Q43" s="714"/>
      <c r="R43" s="569"/>
      <c r="S43" s="436"/>
      <c r="T43" s="455"/>
      <c r="U43" s="455"/>
      <c r="V43" s="455"/>
      <c r="W43" s="456"/>
      <c r="X43" s="458"/>
      <c r="Y43" s="13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</row>
    <row r="44" spans="2:113" s="14" customFormat="1" ht="12" customHeight="1">
      <c r="B44" s="606" t="s">
        <v>1141</v>
      </c>
      <c r="C44" s="606" t="s">
        <v>1459</v>
      </c>
      <c r="D44" s="414" t="s">
        <v>1126</v>
      </c>
      <c r="E44" s="570">
        <v>3.414</v>
      </c>
      <c r="F44" s="569">
        <v>3</v>
      </c>
      <c r="G44" s="663"/>
      <c r="H44" s="616" t="s">
        <v>1478</v>
      </c>
      <c r="I44" s="606" t="s">
        <v>1479</v>
      </c>
      <c r="J44" s="615" t="s">
        <v>1126</v>
      </c>
      <c r="K44" s="603" t="s">
        <v>2547</v>
      </c>
      <c r="L44" s="569">
        <v>3</v>
      </c>
      <c r="M44" s="701"/>
      <c r="N44" s="617"/>
      <c r="O44" s="606"/>
      <c r="P44" s="414"/>
      <c r="Q44" s="714"/>
      <c r="R44" s="569"/>
      <c r="S44" s="436"/>
      <c r="T44" s="455"/>
      <c r="U44" s="455"/>
      <c r="V44" s="455"/>
      <c r="W44" s="456"/>
      <c r="X44" s="458"/>
      <c r="Y44" s="13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</row>
    <row r="45" spans="2:113" s="14" customFormat="1" ht="12" customHeight="1">
      <c r="B45" s="606"/>
      <c r="C45" s="606"/>
      <c r="D45" s="414"/>
      <c r="E45" s="715"/>
      <c r="F45" s="432"/>
      <c r="G45" s="663"/>
      <c r="H45" s="617"/>
      <c r="I45" s="606"/>
      <c r="J45" s="547"/>
      <c r="K45" s="652"/>
      <c r="L45" s="569"/>
      <c r="M45" s="701"/>
      <c r="N45" s="430"/>
      <c r="O45" s="431"/>
      <c r="P45" s="430"/>
      <c r="Q45" s="704"/>
      <c r="R45" s="609"/>
      <c r="S45" s="436"/>
      <c r="T45" s="455"/>
      <c r="U45" s="455"/>
      <c r="V45" s="455"/>
      <c r="W45" s="456"/>
      <c r="X45" s="458"/>
      <c r="Y45" s="13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</row>
    <row r="46" spans="2:113" s="14" customFormat="1" ht="12" customHeight="1">
      <c r="B46" s="624"/>
      <c r="C46" s="625"/>
      <c r="D46" s="666"/>
      <c r="E46" s="715"/>
      <c r="F46" s="432"/>
      <c r="G46" s="663"/>
      <c r="H46" s="624"/>
      <c r="I46" s="625"/>
      <c r="J46" s="666"/>
      <c r="K46" s="715"/>
      <c r="L46" s="432"/>
      <c r="M46" s="701"/>
      <c r="N46" s="430"/>
      <c r="O46" s="431"/>
      <c r="P46" s="430"/>
      <c r="Q46" s="440"/>
      <c r="R46" s="609"/>
      <c r="S46" s="436"/>
      <c r="T46" s="455"/>
      <c r="U46" s="455"/>
      <c r="V46" s="455"/>
      <c r="W46" s="456"/>
      <c r="X46" s="458"/>
      <c r="Y46" s="13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</row>
    <row r="47" spans="2:25" s="94" customFormat="1" ht="12">
      <c r="B47" s="673" t="s">
        <v>36</v>
      </c>
      <c r="C47" s="674" t="s">
        <v>33</v>
      </c>
      <c r="D47" s="674"/>
      <c r="E47" s="716"/>
      <c r="F47" s="676"/>
      <c r="G47" s="663"/>
      <c r="H47" s="673" t="s">
        <v>36</v>
      </c>
      <c r="I47" s="674" t="s">
        <v>33</v>
      </c>
      <c r="J47" s="674"/>
      <c r="K47" s="716"/>
      <c r="L47" s="676"/>
      <c r="M47" s="701"/>
      <c r="N47" s="673" t="s">
        <v>36</v>
      </c>
      <c r="O47" s="674" t="s">
        <v>33</v>
      </c>
      <c r="P47" s="674"/>
      <c r="Q47" s="716"/>
      <c r="R47" s="676"/>
      <c r="S47" s="662"/>
      <c r="T47" s="699"/>
      <c r="U47" s="699"/>
      <c r="V47" s="699"/>
      <c r="W47" s="712"/>
      <c r="X47" s="713"/>
      <c r="Y47" s="95"/>
    </row>
    <row r="48" spans="2:113" s="14" customFormat="1" ht="12" customHeight="1">
      <c r="B48" s="600" t="s">
        <v>2223</v>
      </c>
      <c r="C48" s="601" t="s">
        <v>2224</v>
      </c>
      <c r="D48" s="414" t="s">
        <v>177</v>
      </c>
      <c r="E48" s="570">
        <v>3.357</v>
      </c>
      <c r="F48" s="569">
        <v>1</v>
      </c>
      <c r="G48" s="663"/>
      <c r="H48" s="416" t="s">
        <v>2435</v>
      </c>
      <c r="I48" s="407" t="s">
        <v>2457</v>
      </c>
      <c r="J48" s="414" t="s">
        <v>175</v>
      </c>
      <c r="K48" s="603" t="s">
        <v>2547</v>
      </c>
      <c r="L48" s="569">
        <v>1</v>
      </c>
      <c r="M48" s="701"/>
      <c r="N48" s="600"/>
      <c r="O48" s="601"/>
      <c r="P48" s="414"/>
      <c r="Q48" s="714"/>
      <c r="R48" s="569"/>
      <c r="S48" s="434"/>
      <c r="T48" s="455"/>
      <c r="U48" s="455"/>
      <c r="V48" s="455"/>
      <c r="W48" s="456"/>
      <c r="X48" s="457"/>
      <c r="Y48" s="13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</row>
    <row r="49" spans="2:113" s="14" customFormat="1" ht="12" customHeight="1">
      <c r="B49" s="617" t="s">
        <v>2435</v>
      </c>
      <c r="C49" s="606" t="s">
        <v>2457</v>
      </c>
      <c r="D49" s="414" t="s">
        <v>175</v>
      </c>
      <c r="E49" s="570">
        <v>3.439</v>
      </c>
      <c r="F49" s="569">
        <v>2</v>
      </c>
      <c r="G49" s="663"/>
      <c r="H49" s="416" t="s">
        <v>2223</v>
      </c>
      <c r="I49" s="407" t="s">
        <v>2224</v>
      </c>
      <c r="J49" s="414" t="s">
        <v>177</v>
      </c>
      <c r="K49" s="603" t="s">
        <v>2549</v>
      </c>
      <c r="L49" s="569">
        <v>2</v>
      </c>
      <c r="M49" s="663"/>
      <c r="N49" s="568"/>
      <c r="O49" s="568"/>
      <c r="P49" s="414"/>
      <c r="Q49" s="714"/>
      <c r="R49" s="569"/>
      <c r="S49" s="434"/>
      <c r="T49" s="455"/>
      <c r="U49" s="455"/>
      <c r="V49" s="455"/>
      <c r="W49" s="456"/>
      <c r="X49" s="457"/>
      <c r="Y49" s="13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</row>
    <row r="50" spans="2:113" s="14" customFormat="1" ht="12" customHeight="1">
      <c r="B50" s="568" t="s">
        <v>2065</v>
      </c>
      <c r="C50" s="568" t="s">
        <v>2066</v>
      </c>
      <c r="D50" s="414" t="s">
        <v>1116</v>
      </c>
      <c r="E50" s="570">
        <v>3.444</v>
      </c>
      <c r="F50" s="569">
        <v>3</v>
      </c>
      <c r="G50" s="663"/>
      <c r="H50" s="416" t="s">
        <v>1440</v>
      </c>
      <c r="I50" s="407" t="s">
        <v>1441</v>
      </c>
      <c r="J50" s="414" t="s">
        <v>1126</v>
      </c>
      <c r="K50" s="603" t="s">
        <v>2548</v>
      </c>
      <c r="L50" s="569">
        <v>3</v>
      </c>
      <c r="M50" s="663"/>
      <c r="N50" s="617"/>
      <c r="O50" s="606"/>
      <c r="P50" s="414"/>
      <c r="Q50" s="714"/>
      <c r="R50" s="569"/>
      <c r="S50" s="434"/>
      <c r="T50" s="455"/>
      <c r="U50" s="455"/>
      <c r="V50" s="455"/>
      <c r="W50" s="456"/>
      <c r="X50" s="457"/>
      <c r="Y50" s="13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9"/>
      <c r="CF50" s="439"/>
      <c r="CG50" s="439"/>
      <c r="CH50" s="439"/>
      <c r="CI50" s="439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439"/>
      <c r="CV50" s="439"/>
      <c r="CW50" s="439"/>
      <c r="CX50" s="439"/>
      <c r="CY50" s="439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</row>
    <row r="51" spans="2:113" s="14" customFormat="1" ht="12" customHeight="1">
      <c r="B51" s="624"/>
      <c r="C51" s="625"/>
      <c r="D51" s="625"/>
      <c r="E51" s="702"/>
      <c r="F51" s="432"/>
      <c r="G51" s="663"/>
      <c r="H51" s="624"/>
      <c r="I51" s="625"/>
      <c r="J51" s="625"/>
      <c r="K51" s="702"/>
      <c r="L51" s="432"/>
      <c r="M51" s="701"/>
      <c r="N51" s="624"/>
      <c r="O51" s="665"/>
      <c r="P51" s="703"/>
      <c r="Q51" s="704"/>
      <c r="R51" s="569"/>
      <c r="S51" s="436"/>
      <c r="T51" s="705"/>
      <c r="U51" s="706"/>
      <c r="V51" s="705"/>
      <c r="W51" s="707"/>
      <c r="X51" s="457"/>
      <c r="Y51" s="13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  <c r="BT51" s="439"/>
      <c r="BU51" s="439"/>
      <c r="BV51" s="439"/>
      <c r="BW51" s="439"/>
      <c r="BX51" s="439"/>
      <c r="BY51" s="439"/>
      <c r="BZ51" s="439"/>
      <c r="CA51" s="439"/>
      <c r="CB51" s="439"/>
      <c r="CC51" s="439"/>
      <c r="CD51" s="439"/>
      <c r="CE51" s="439"/>
      <c r="CF51" s="439"/>
      <c r="CG51" s="439"/>
      <c r="CH51" s="439"/>
      <c r="CI51" s="439"/>
      <c r="CJ51" s="439"/>
      <c r="CK51" s="439"/>
      <c r="CL51" s="439"/>
      <c r="CM51" s="439"/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  <c r="DB51" s="439"/>
      <c r="DC51" s="439"/>
      <c r="DD51" s="439"/>
      <c r="DE51" s="439"/>
      <c r="DF51" s="439"/>
      <c r="DG51" s="439"/>
      <c r="DH51" s="439"/>
      <c r="DI51" s="439"/>
    </row>
    <row r="52" spans="2:113" s="14" customFormat="1" ht="12" customHeight="1">
      <c r="B52" s="624"/>
      <c r="C52" s="625"/>
      <c r="D52" s="625"/>
      <c r="E52" s="702"/>
      <c r="F52" s="435"/>
      <c r="G52" s="663"/>
      <c r="H52" s="624"/>
      <c r="I52" s="625"/>
      <c r="J52" s="625"/>
      <c r="K52" s="702"/>
      <c r="L52" s="435"/>
      <c r="M52" s="701"/>
      <c r="N52" s="708"/>
      <c r="O52" s="709"/>
      <c r="P52" s="703"/>
      <c r="Q52" s="704"/>
      <c r="R52" s="609"/>
      <c r="S52" s="436"/>
      <c r="T52" s="705"/>
      <c r="U52" s="706"/>
      <c r="V52" s="705"/>
      <c r="W52" s="707"/>
      <c r="X52" s="710"/>
      <c r="Y52" s="13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</row>
    <row r="53" spans="2:25" s="94" customFormat="1" ht="14.25">
      <c r="B53" s="677" t="s">
        <v>36</v>
      </c>
      <c r="C53" s="678" t="s">
        <v>35</v>
      </c>
      <c r="D53" s="678"/>
      <c r="E53" s="717"/>
      <c r="F53" s="680"/>
      <c r="G53" s="663"/>
      <c r="H53" s="677" t="s">
        <v>36</v>
      </c>
      <c r="I53" s="678" t="s">
        <v>35</v>
      </c>
      <c r="J53" s="678"/>
      <c r="K53" s="717"/>
      <c r="L53" s="680"/>
      <c r="M53" s="701"/>
      <c r="N53" s="677" t="s">
        <v>36</v>
      </c>
      <c r="O53" s="678" t="s">
        <v>35</v>
      </c>
      <c r="P53" s="678"/>
      <c r="Q53" s="717"/>
      <c r="R53" s="718"/>
      <c r="S53" s="662"/>
      <c r="T53" s="699"/>
      <c r="U53" s="699"/>
      <c r="V53" s="699"/>
      <c r="W53" s="712"/>
      <c r="X53" s="713"/>
      <c r="Y53" s="95"/>
    </row>
    <row r="54" spans="2:25" s="14" customFormat="1" ht="12" customHeight="1">
      <c r="B54" s="415" t="s">
        <v>2435</v>
      </c>
      <c r="C54" s="415" t="s">
        <v>2436</v>
      </c>
      <c r="D54" s="414" t="s">
        <v>175</v>
      </c>
      <c r="E54" s="570">
        <v>3.53</v>
      </c>
      <c r="F54" s="569">
        <v>1</v>
      </c>
      <c r="G54" s="663" t="s">
        <v>2511</v>
      </c>
      <c r="H54" s="416" t="s">
        <v>1590</v>
      </c>
      <c r="I54" s="407" t="s">
        <v>1591</v>
      </c>
      <c r="J54" s="414" t="s">
        <v>158</v>
      </c>
      <c r="K54" s="603" t="s">
        <v>2550</v>
      </c>
      <c r="L54" s="569">
        <v>1</v>
      </c>
      <c r="M54" s="701"/>
      <c r="N54" s="568"/>
      <c r="O54" s="568"/>
      <c r="P54" s="414"/>
      <c r="Q54" s="714"/>
      <c r="R54" s="569"/>
      <c r="S54" s="436"/>
      <c r="T54" s="455"/>
      <c r="U54" s="455"/>
      <c r="V54" s="455"/>
      <c r="W54" s="456"/>
      <c r="X54" s="457"/>
      <c r="Y54" s="13"/>
    </row>
    <row r="55" spans="2:25" s="14" customFormat="1" ht="12" customHeight="1">
      <c r="B55" s="486" t="s">
        <v>1830</v>
      </c>
      <c r="C55" s="486" t="s">
        <v>1697</v>
      </c>
      <c r="D55" s="414" t="s">
        <v>153</v>
      </c>
      <c r="E55" s="570">
        <v>3.53</v>
      </c>
      <c r="F55" s="569">
        <v>2</v>
      </c>
      <c r="G55" s="663" t="s">
        <v>2512</v>
      </c>
      <c r="H55" s="780" t="s">
        <v>2035</v>
      </c>
      <c r="I55" s="415" t="s">
        <v>2036</v>
      </c>
      <c r="J55" s="414" t="s">
        <v>1116</v>
      </c>
      <c r="K55" s="603" t="s">
        <v>2550</v>
      </c>
      <c r="L55" s="569">
        <v>2</v>
      </c>
      <c r="M55" s="701"/>
      <c r="N55" s="600"/>
      <c r="O55" s="601"/>
      <c r="P55" s="414"/>
      <c r="Q55" s="714"/>
      <c r="R55" s="569"/>
      <c r="S55" s="663"/>
      <c r="T55" s="455"/>
      <c r="U55" s="455"/>
      <c r="V55" s="455"/>
      <c r="W55" s="456"/>
      <c r="X55" s="457"/>
      <c r="Y55" s="13"/>
    </row>
    <row r="56" spans="2:25" s="14" customFormat="1" ht="12" customHeight="1" thickBot="1">
      <c r="B56" s="606" t="s">
        <v>1546</v>
      </c>
      <c r="C56" s="606" t="s">
        <v>1607</v>
      </c>
      <c r="D56" s="414" t="s">
        <v>158</v>
      </c>
      <c r="E56" s="570">
        <v>3.565</v>
      </c>
      <c r="F56" s="569">
        <v>3</v>
      </c>
      <c r="G56" s="663"/>
      <c r="H56" s="780" t="s">
        <v>2041</v>
      </c>
      <c r="I56" s="415" t="s">
        <v>2042</v>
      </c>
      <c r="J56" s="547" t="s">
        <v>1116</v>
      </c>
      <c r="K56" s="603" t="s">
        <v>2551</v>
      </c>
      <c r="L56" s="569">
        <v>3</v>
      </c>
      <c r="M56" s="663"/>
      <c r="N56" s="606"/>
      <c r="O56" s="606"/>
      <c r="P56" s="414"/>
      <c r="Q56" s="714"/>
      <c r="R56" s="569"/>
      <c r="S56" s="663"/>
      <c r="T56" s="455"/>
      <c r="U56" s="455"/>
      <c r="V56" s="455"/>
      <c r="W56" s="456"/>
      <c r="X56" s="457"/>
      <c r="Y56" s="13"/>
    </row>
    <row r="57" spans="1:113" s="93" customFormat="1" ht="12" customHeight="1" thickBot="1">
      <c r="A57" s="13"/>
      <c r="B57" s="624"/>
      <c r="C57" s="625"/>
      <c r="D57" s="625"/>
      <c r="E57" s="702"/>
      <c r="F57" s="432"/>
      <c r="G57" s="663"/>
      <c r="H57" s="780"/>
      <c r="I57" s="415"/>
      <c r="J57" s="414"/>
      <c r="K57" s="603"/>
      <c r="L57" s="569"/>
      <c r="M57" s="663"/>
      <c r="N57" s="624"/>
      <c r="O57" s="665"/>
      <c r="P57" s="703"/>
      <c r="Q57" s="704"/>
      <c r="R57" s="569"/>
      <c r="S57" s="705"/>
      <c r="T57" s="705"/>
      <c r="U57" s="706"/>
      <c r="V57" s="705"/>
      <c r="W57" s="707"/>
      <c r="X57" s="457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2:25" s="14" customFormat="1" ht="12" customHeight="1">
      <c r="B58" s="624"/>
      <c r="C58" s="625"/>
      <c r="D58" s="625"/>
      <c r="E58" s="702"/>
      <c r="F58" s="435"/>
      <c r="G58" s="663"/>
      <c r="H58" s="624"/>
      <c r="I58" s="625"/>
      <c r="J58" s="625"/>
      <c r="K58" s="702"/>
      <c r="L58" s="435"/>
      <c r="M58" s="701"/>
      <c r="N58" s="708"/>
      <c r="O58" s="709"/>
      <c r="P58" s="703"/>
      <c r="Q58" s="704"/>
      <c r="R58" s="609"/>
      <c r="S58" s="436"/>
      <c r="T58" s="705"/>
      <c r="U58" s="706"/>
      <c r="V58" s="705"/>
      <c r="W58" s="707"/>
      <c r="X58" s="710"/>
      <c r="Y58" s="13"/>
    </row>
    <row r="59" spans="1:26" s="19" customFormat="1" ht="6.75" customHeight="1">
      <c r="A59" s="444"/>
      <c r="B59" s="719"/>
      <c r="C59" s="720"/>
      <c r="D59" s="720"/>
      <c r="E59" s="721"/>
      <c r="F59" s="722"/>
      <c r="G59" s="723"/>
      <c r="H59" s="724"/>
      <c r="I59" s="725"/>
      <c r="J59" s="724"/>
      <c r="K59" s="726"/>
      <c r="L59" s="721"/>
      <c r="M59" s="727"/>
      <c r="N59" s="724"/>
      <c r="O59" s="725"/>
      <c r="P59" s="724"/>
      <c r="Q59" s="726"/>
      <c r="R59" s="721"/>
      <c r="S59" s="685"/>
      <c r="T59" s="721"/>
      <c r="U59" s="728"/>
      <c r="V59" s="721"/>
      <c r="W59" s="726"/>
      <c r="X59" s="721"/>
      <c r="Y59" s="447"/>
      <c r="Z59" s="444"/>
    </row>
    <row r="60" spans="1:26" s="1" customFormat="1" ht="15.75" customHeight="1">
      <c r="A60" s="14"/>
      <c r="B60" s="798" t="s">
        <v>1108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799"/>
      <c r="O60" s="799"/>
      <c r="P60" s="799"/>
      <c r="Q60" s="799"/>
      <c r="R60" s="800"/>
      <c r="S60" s="436"/>
      <c r="T60" s="705"/>
      <c r="U60" s="705"/>
      <c r="V60" s="705"/>
      <c r="W60" s="705"/>
      <c r="X60" s="705"/>
      <c r="Y60" s="13"/>
      <c r="Z60" s="14"/>
    </row>
    <row r="61" spans="1:26" s="438" customFormat="1" ht="15.75">
      <c r="A61" s="444"/>
      <c r="B61" s="686"/>
      <c r="C61" s="687" t="s">
        <v>1109</v>
      </c>
      <c r="D61" s="688"/>
      <c r="E61" s="689"/>
      <c r="F61" s="690"/>
      <c r="G61" s="691"/>
      <c r="H61" s="686"/>
      <c r="I61" s="687" t="s">
        <v>39</v>
      </c>
      <c r="J61" s="688"/>
      <c r="K61" s="689"/>
      <c r="L61" s="690"/>
      <c r="M61" s="691"/>
      <c r="N61" s="686"/>
      <c r="O61" s="687" t="s">
        <v>38</v>
      </c>
      <c r="P61" s="688"/>
      <c r="Q61" s="689"/>
      <c r="R61" s="690"/>
      <c r="S61" s="685"/>
      <c r="T61" s="692"/>
      <c r="U61" s="693"/>
      <c r="V61" s="692"/>
      <c r="W61" s="694"/>
      <c r="X61" s="695"/>
      <c r="Y61" s="447"/>
      <c r="Z61" s="444"/>
    </row>
    <row r="62" spans="2:25" s="94" customFormat="1" ht="12">
      <c r="B62" s="656" t="s">
        <v>32</v>
      </c>
      <c r="C62" s="657"/>
      <c r="D62" s="657"/>
      <c r="E62" s="696"/>
      <c r="F62" s="659"/>
      <c r="G62" s="697"/>
      <c r="H62" s="656" t="s">
        <v>32</v>
      </c>
      <c r="I62" s="657"/>
      <c r="J62" s="657"/>
      <c r="K62" s="696"/>
      <c r="L62" s="659"/>
      <c r="M62" s="698"/>
      <c r="N62" s="656" t="s">
        <v>32</v>
      </c>
      <c r="O62" s="657"/>
      <c r="P62" s="657"/>
      <c r="Q62" s="696"/>
      <c r="R62" s="659"/>
      <c r="S62" s="662"/>
      <c r="T62" s="663"/>
      <c r="U62" s="699"/>
      <c r="V62" s="699"/>
      <c r="W62" s="700"/>
      <c r="X62" s="700"/>
      <c r="Y62" s="95"/>
    </row>
    <row r="63" spans="2:25" s="14" customFormat="1" ht="12" customHeight="1">
      <c r="B63" s="415"/>
      <c r="C63" s="415"/>
      <c r="D63" s="433"/>
      <c r="E63" s="610"/>
      <c r="F63" s="569"/>
      <c r="G63" s="663"/>
      <c r="H63" s="782" t="s">
        <v>2193</v>
      </c>
      <c r="I63" s="782" t="s">
        <v>2194</v>
      </c>
      <c r="J63" s="781" t="s">
        <v>177</v>
      </c>
      <c r="K63" s="784">
        <v>4.7</v>
      </c>
      <c r="L63" s="783">
        <v>1</v>
      </c>
      <c r="M63" s="701"/>
      <c r="N63" s="601" t="s">
        <v>1167</v>
      </c>
      <c r="O63" s="617" t="s">
        <v>1168</v>
      </c>
      <c r="P63" s="615" t="s">
        <v>1126</v>
      </c>
      <c r="Q63" s="604" t="s">
        <v>2572</v>
      </c>
      <c r="R63" s="569">
        <v>1</v>
      </c>
      <c r="S63" s="436"/>
      <c r="T63" s="663"/>
      <c r="U63" s="455"/>
      <c r="V63" s="455"/>
      <c r="W63" s="456"/>
      <c r="X63" s="457"/>
      <c r="Y63" s="13"/>
    </row>
    <row r="64" spans="2:25" s="14" customFormat="1" ht="12" customHeight="1">
      <c r="B64" s="606"/>
      <c r="C64" s="606"/>
      <c r="D64" s="433"/>
      <c r="E64" s="610"/>
      <c r="F64" s="569"/>
      <c r="G64" s="663"/>
      <c r="H64" s="785" t="s">
        <v>1546</v>
      </c>
      <c r="I64" s="785" t="s">
        <v>1547</v>
      </c>
      <c r="J64" s="781" t="s">
        <v>158</v>
      </c>
      <c r="K64" s="784">
        <v>4.1</v>
      </c>
      <c r="L64" s="783">
        <v>2</v>
      </c>
      <c r="M64" s="701"/>
      <c r="N64" s="600" t="s">
        <v>1208</v>
      </c>
      <c r="O64" s="617" t="s">
        <v>1205</v>
      </c>
      <c r="P64" s="615" t="s">
        <v>1126</v>
      </c>
      <c r="Q64" s="604" t="s">
        <v>2573</v>
      </c>
      <c r="R64" s="569">
        <v>2</v>
      </c>
      <c r="S64" s="436"/>
      <c r="T64" s="663"/>
      <c r="U64" s="455"/>
      <c r="V64" s="455"/>
      <c r="W64" s="456"/>
      <c r="X64" s="457"/>
      <c r="Y64" s="13"/>
    </row>
    <row r="65" spans="2:25" s="14" customFormat="1" ht="12" customHeight="1">
      <c r="B65" s="415"/>
      <c r="C65" s="415"/>
      <c r="D65" s="433"/>
      <c r="E65" s="610"/>
      <c r="F65" s="569"/>
      <c r="G65" s="663"/>
      <c r="H65" s="785" t="s">
        <v>2421</v>
      </c>
      <c r="I65" s="785" t="s">
        <v>2422</v>
      </c>
      <c r="J65" s="781" t="s">
        <v>175</v>
      </c>
      <c r="K65" s="784">
        <v>4</v>
      </c>
      <c r="L65" s="783">
        <v>3</v>
      </c>
      <c r="M65" s="701"/>
      <c r="N65" s="600" t="s">
        <v>1245</v>
      </c>
      <c r="O65" s="617" t="s">
        <v>1247</v>
      </c>
      <c r="P65" s="615" t="s">
        <v>169</v>
      </c>
      <c r="Q65" s="604" t="s">
        <v>2574</v>
      </c>
      <c r="R65" s="569">
        <v>3</v>
      </c>
      <c r="S65" s="663"/>
      <c r="T65" s="663"/>
      <c r="U65" s="455"/>
      <c r="V65" s="455"/>
      <c r="W65" s="456"/>
      <c r="X65" s="457"/>
      <c r="Y65" s="13"/>
    </row>
    <row r="66" spans="2:25" s="14" customFormat="1" ht="12" customHeight="1">
      <c r="B66" s="624"/>
      <c r="C66" s="625"/>
      <c r="D66" s="625"/>
      <c r="E66" s="702"/>
      <c r="F66" s="432"/>
      <c r="G66" s="663"/>
      <c r="H66" s="624"/>
      <c r="I66" s="625"/>
      <c r="J66" s="625"/>
      <c r="K66" s="702"/>
      <c r="L66" s="432"/>
      <c r="M66" s="701"/>
      <c r="N66" s="600"/>
      <c r="O66" s="617"/>
      <c r="P66" s="615"/>
      <c r="Q66" s="604"/>
      <c r="R66" s="432"/>
      <c r="S66" s="663"/>
      <c r="T66" s="705"/>
      <c r="U66" s="706"/>
      <c r="V66" s="705"/>
      <c r="W66" s="707"/>
      <c r="X66" s="457"/>
      <c r="Y66" s="13"/>
    </row>
    <row r="67" spans="2:25" ht="12" customHeight="1">
      <c r="B67" s="624"/>
      <c r="C67" s="625"/>
      <c r="D67" s="625"/>
      <c r="E67" s="702"/>
      <c r="F67" s="609"/>
      <c r="G67" s="663"/>
      <c r="H67" s="624"/>
      <c r="I67" s="625"/>
      <c r="J67" s="625"/>
      <c r="K67" s="702"/>
      <c r="L67" s="435"/>
      <c r="M67" s="701"/>
      <c r="N67" s="708"/>
      <c r="O67" s="709"/>
      <c r="P67" s="703"/>
      <c r="Q67" s="704"/>
      <c r="R67" s="729"/>
      <c r="S67" s="436"/>
      <c r="T67" s="705"/>
      <c r="U67" s="706"/>
      <c r="V67" s="705"/>
      <c r="W67" s="707"/>
      <c r="X67" s="710"/>
      <c r="Y67" s="13"/>
    </row>
    <row r="68" spans="2:25" s="94" customFormat="1" ht="14.25">
      <c r="B68" s="669" t="s">
        <v>34</v>
      </c>
      <c r="C68" s="670"/>
      <c r="D68" s="670"/>
      <c r="E68" s="711"/>
      <c r="F68" s="730"/>
      <c r="G68" s="663"/>
      <c r="H68" s="669" t="s">
        <v>34</v>
      </c>
      <c r="I68" s="670"/>
      <c r="J68" s="670"/>
      <c r="K68" s="711"/>
      <c r="L68" s="672"/>
      <c r="M68" s="701"/>
      <c r="N68" s="669" t="s">
        <v>34</v>
      </c>
      <c r="O68" s="670"/>
      <c r="P68" s="670"/>
      <c r="Q68" s="711"/>
      <c r="R68" s="672"/>
      <c r="S68" s="662"/>
      <c r="T68" s="699"/>
      <c r="U68" s="699"/>
      <c r="V68" s="699"/>
      <c r="W68" s="712"/>
      <c r="X68" s="713"/>
      <c r="Y68" s="95"/>
    </row>
    <row r="69" spans="2:25" ht="12" customHeight="1">
      <c r="B69" s="606"/>
      <c r="C69" s="606"/>
      <c r="D69" s="414"/>
      <c r="E69" s="610"/>
      <c r="F69" s="569"/>
      <c r="G69" s="663"/>
      <c r="H69" s="614" t="s">
        <v>1978</v>
      </c>
      <c r="I69" s="614" t="s">
        <v>1979</v>
      </c>
      <c r="J69" s="414" t="s">
        <v>1116</v>
      </c>
      <c r="K69" s="604" t="s">
        <v>2566</v>
      </c>
      <c r="L69" s="569">
        <v>1</v>
      </c>
      <c r="M69" s="701"/>
      <c r="N69" s="606" t="s">
        <v>1978</v>
      </c>
      <c r="O69" s="606" t="s">
        <v>1979</v>
      </c>
      <c r="P69" s="414" t="s">
        <v>1116</v>
      </c>
      <c r="Q69" s="571">
        <v>1.25</v>
      </c>
      <c r="R69" s="569">
        <v>1</v>
      </c>
      <c r="S69" s="663"/>
      <c r="T69" s="455"/>
      <c r="U69" s="455"/>
      <c r="V69" s="455"/>
      <c r="W69" s="456"/>
      <c r="X69" s="458"/>
      <c r="Y69" s="13"/>
    </row>
    <row r="70" spans="2:25" ht="12" customHeight="1">
      <c r="B70" s="617"/>
      <c r="C70" s="606"/>
      <c r="D70" s="414"/>
      <c r="E70" s="610"/>
      <c r="F70" s="569"/>
      <c r="G70" s="663"/>
      <c r="H70" s="614" t="s">
        <v>2255</v>
      </c>
      <c r="I70" s="614" t="s">
        <v>1783</v>
      </c>
      <c r="J70" s="414" t="s">
        <v>151</v>
      </c>
      <c r="K70" s="604" t="s">
        <v>2568</v>
      </c>
      <c r="L70" s="569">
        <v>2</v>
      </c>
      <c r="M70" s="701"/>
      <c r="N70" s="614" t="s">
        <v>1159</v>
      </c>
      <c r="O70" s="614" t="s">
        <v>1481</v>
      </c>
      <c r="P70" s="414" t="s">
        <v>1126</v>
      </c>
      <c r="Q70" s="571">
        <v>1.15</v>
      </c>
      <c r="R70" s="569">
        <v>2</v>
      </c>
      <c r="S70" s="663" t="s">
        <v>2513</v>
      </c>
      <c r="T70" s="455"/>
      <c r="U70" s="455"/>
      <c r="V70" s="455"/>
      <c r="W70" s="456"/>
      <c r="X70" s="458"/>
      <c r="Y70" s="13"/>
    </row>
    <row r="71" spans="2:25" ht="12" customHeight="1">
      <c r="B71" s="606"/>
      <c r="C71" s="606"/>
      <c r="D71" s="414"/>
      <c r="E71" s="610"/>
      <c r="F71" s="569"/>
      <c r="G71" s="663"/>
      <c r="H71" s="371" t="s">
        <v>1493</v>
      </c>
      <c r="I71" s="378" t="s">
        <v>1494</v>
      </c>
      <c r="J71" s="414" t="s">
        <v>158</v>
      </c>
      <c r="K71" s="604" t="s">
        <v>2567</v>
      </c>
      <c r="L71" s="569">
        <v>3</v>
      </c>
      <c r="M71" s="701"/>
      <c r="N71" s="606" t="s">
        <v>2255</v>
      </c>
      <c r="O71" s="606" t="s">
        <v>1783</v>
      </c>
      <c r="P71" s="414" t="s">
        <v>151</v>
      </c>
      <c r="Q71" s="571">
        <v>1.15</v>
      </c>
      <c r="R71" s="569">
        <v>3</v>
      </c>
      <c r="S71" s="663" t="s">
        <v>2514</v>
      </c>
      <c r="T71" s="455"/>
      <c r="U71" s="455"/>
      <c r="V71" s="455"/>
      <c r="W71" s="456"/>
      <c r="X71" s="458"/>
      <c r="Y71" s="13"/>
    </row>
    <row r="72" spans="2:25" ht="12" customHeight="1">
      <c r="B72" s="624"/>
      <c r="C72" s="625"/>
      <c r="D72" s="666"/>
      <c r="E72" s="715"/>
      <c r="F72" s="569"/>
      <c r="G72" s="663"/>
      <c r="H72" s="624"/>
      <c r="I72" s="625"/>
      <c r="J72" s="666"/>
      <c r="K72" s="715"/>
      <c r="L72" s="432"/>
      <c r="M72" s="701"/>
      <c r="N72" s="600" t="s">
        <v>1141</v>
      </c>
      <c r="O72" s="601" t="s">
        <v>1459</v>
      </c>
      <c r="P72" s="430" t="s">
        <v>1126</v>
      </c>
      <c r="Q72" s="571">
        <v>1.15</v>
      </c>
      <c r="R72" s="569">
        <v>4</v>
      </c>
      <c r="S72" s="663" t="s">
        <v>2510</v>
      </c>
      <c r="T72" s="455"/>
      <c r="U72" s="455"/>
      <c r="V72" s="455"/>
      <c r="W72" s="456"/>
      <c r="X72" s="458"/>
      <c r="Y72" s="13"/>
    </row>
    <row r="73" spans="2:25" ht="12" customHeight="1">
      <c r="B73" s="624"/>
      <c r="C73" s="625"/>
      <c r="D73" s="666"/>
      <c r="E73" s="715"/>
      <c r="F73" s="569"/>
      <c r="G73" s="663"/>
      <c r="H73" s="624"/>
      <c r="I73" s="625"/>
      <c r="J73" s="666"/>
      <c r="K73" s="715"/>
      <c r="L73" s="432"/>
      <c r="M73" s="701"/>
      <c r="N73" s="600" t="s">
        <v>1493</v>
      </c>
      <c r="O73" s="601" t="s">
        <v>1494</v>
      </c>
      <c r="P73" s="430" t="s">
        <v>158</v>
      </c>
      <c r="Q73" s="571">
        <v>1.15</v>
      </c>
      <c r="R73" s="569">
        <v>5</v>
      </c>
      <c r="S73" s="663" t="s">
        <v>2515</v>
      </c>
      <c r="T73" s="455"/>
      <c r="U73" s="455"/>
      <c r="V73" s="455"/>
      <c r="W73" s="456"/>
      <c r="X73" s="458"/>
      <c r="Y73" s="13"/>
    </row>
    <row r="74" spans="2:25" ht="12" customHeight="1">
      <c r="B74" s="624"/>
      <c r="C74" s="625"/>
      <c r="D74" s="666"/>
      <c r="E74" s="715"/>
      <c r="F74" s="569"/>
      <c r="G74" s="663"/>
      <c r="H74" s="624"/>
      <c r="I74" s="625"/>
      <c r="J74" s="666"/>
      <c r="K74" s="715"/>
      <c r="L74" s="432"/>
      <c r="M74" s="701"/>
      <c r="N74" s="430"/>
      <c r="O74" s="431"/>
      <c r="P74" s="430"/>
      <c r="Q74" s="715"/>
      <c r="R74" s="435"/>
      <c r="S74" s="436"/>
      <c r="T74" s="455"/>
      <c r="U74" s="455"/>
      <c r="V74" s="455"/>
      <c r="W74" s="456"/>
      <c r="X74" s="458"/>
      <c r="Y74" s="13"/>
    </row>
    <row r="75" spans="2:25" s="94" customFormat="1" ht="12">
      <c r="B75" s="673" t="s">
        <v>36</v>
      </c>
      <c r="C75" s="674" t="s">
        <v>33</v>
      </c>
      <c r="D75" s="674"/>
      <c r="E75" s="716"/>
      <c r="F75" s="676"/>
      <c r="G75" s="663"/>
      <c r="H75" s="673" t="s">
        <v>36</v>
      </c>
      <c r="I75" s="674" t="s">
        <v>33</v>
      </c>
      <c r="J75" s="674"/>
      <c r="K75" s="716"/>
      <c r="L75" s="676"/>
      <c r="M75" s="701"/>
      <c r="N75" s="673" t="s">
        <v>36</v>
      </c>
      <c r="O75" s="674" t="s">
        <v>33</v>
      </c>
      <c r="P75" s="674"/>
      <c r="Q75" s="716"/>
      <c r="R75" s="676"/>
      <c r="S75" s="662"/>
      <c r="T75" s="699"/>
      <c r="U75" s="699"/>
      <c r="V75" s="699"/>
      <c r="W75" s="712"/>
      <c r="X75" s="713"/>
      <c r="Y75" s="95"/>
    </row>
    <row r="76" spans="2:25" ht="12" customHeight="1">
      <c r="B76" s="606" t="s">
        <v>2435</v>
      </c>
      <c r="C76" s="606" t="s">
        <v>2457</v>
      </c>
      <c r="D76" s="414" t="s">
        <v>175</v>
      </c>
      <c r="E76" s="571">
        <v>8.67</v>
      </c>
      <c r="F76" s="569">
        <v>1</v>
      </c>
      <c r="G76" s="663"/>
      <c r="H76" s="416" t="s">
        <v>2435</v>
      </c>
      <c r="I76" s="407" t="s">
        <v>2457</v>
      </c>
      <c r="J76" s="414" t="s">
        <v>175</v>
      </c>
      <c r="K76" s="604" t="s">
        <v>2561</v>
      </c>
      <c r="L76" s="569">
        <v>1</v>
      </c>
      <c r="M76" s="701"/>
      <c r="N76" s="568"/>
      <c r="O76" s="568"/>
      <c r="P76" s="414"/>
      <c r="Q76" s="610"/>
      <c r="R76" s="569"/>
      <c r="S76" s="663"/>
      <c r="T76" s="455"/>
      <c r="U76" s="455"/>
      <c r="V76" s="455"/>
      <c r="W76" s="456"/>
      <c r="X76" s="457"/>
      <c r="Y76" s="13"/>
    </row>
    <row r="77" spans="2:25" ht="12" customHeight="1">
      <c r="B77" s="617" t="s">
        <v>1206</v>
      </c>
      <c r="C77" s="606" t="s">
        <v>1207</v>
      </c>
      <c r="D77" s="414" t="s">
        <v>1126</v>
      </c>
      <c r="E77" s="571">
        <v>7.85</v>
      </c>
      <c r="F77" s="569">
        <v>2</v>
      </c>
      <c r="G77" s="663"/>
      <c r="H77" s="416" t="s">
        <v>1832</v>
      </c>
      <c r="I77" s="407" t="s">
        <v>1833</v>
      </c>
      <c r="J77" s="414" t="s">
        <v>153</v>
      </c>
      <c r="K77" s="604" t="s">
        <v>2563</v>
      </c>
      <c r="L77" s="569">
        <v>2</v>
      </c>
      <c r="M77" s="701"/>
      <c r="N77" s="568"/>
      <c r="O77" s="568"/>
      <c r="P77" s="414"/>
      <c r="Q77" s="610"/>
      <c r="R77" s="569"/>
      <c r="S77" s="663"/>
      <c r="T77" s="455"/>
      <c r="U77" s="455"/>
      <c r="V77" s="455"/>
      <c r="W77" s="456"/>
      <c r="X77" s="457"/>
      <c r="Y77" s="13"/>
    </row>
    <row r="78" spans="2:25" ht="12" customHeight="1">
      <c r="B78" s="600" t="s">
        <v>2477</v>
      </c>
      <c r="C78" s="601" t="s">
        <v>2478</v>
      </c>
      <c r="D78" s="414" t="s">
        <v>169</v>
      </c>
      <c r="E78" s="571">
        <v>7.76</v>
      </c>
      <c r="F78" s="569">
        <v>3</v>
      </c>
      <c r="G78" s="663"/>
      <c r="H78" s="416" t="s">
        <v>2459</v>
      </c>
      <c r="I78" s="407" t="s">
        <v>1576</v>
      </c>
      <c r="J78" s="414" t="s">
        <v>175</v>
      </c>
      <c r="K78" s="604" t="s">
        <v>2562</v>
      </c>
      <c r="L78" s="569">
        <v>3</v>
      </c>
      <c r="M78" s="701"/>
      <c r="N78" s="568"/>
      <c r="O78" s="568"/>
      <c r="P78" s="414"/>
      <c r="Q78" s="610"/>
      <c r="R78" s="569"/>
      <c r="S78" s="663"/>
      <c r="T78" s="455"/>
      <c r="U78" s="455"/>
      <c r="V78" s="455"/>
      <c r="W78" s="456"/>
      <c r="X78" s="457"/>
      <c r="Y78" s="13"/>
    </row>
    <row r="79" spans="2:25" ht="12" customHeight="1">
      <c r="B79" s="624"/>
      <c r="C79" s="625"/>
      <c r="D79" s="625"/>
      <c r="E79" s="702"/>
      <c r="F79" s="432"/>
      <c r="G79" s="663"/>
      <c r="H79" s="624"/>
      <c r="I79" s="625"/>
      <c r="J79" s="625"/>
      <c r="K79" s="702"/>
      <c r="L79" s="432"/>
      <c r="M79" s="701"/>
      <c r="N79" s="568"/>
      <c r="O79" s="568"/>
      <c r="P79" s="414"/>
      <c r="Q79" s="610"/>
      <c r="R79" s="569"/>
      <c r="S79" s="663"/>
      <c r="T79" s="705"/>
      <c r="U79" s="706"/>
      <c r="V79" s="705"/>
      <c r="W79" s="707"/>
      <c r="X79" s="457"/>
      <c r="Y79" s="13"/>
    </row>
    <row r="80" spans="2:25" ht="12" customHeight="1">
      <c r="B80" s="624"/>
      <c r="C80" s="625"/>
      <c r="D80" s="625"/>
      <c r="E80" s="702"/>
      <c r="F80" s="435"/>
      <c r="G80" s="663"/>
      <c r="H80" s="624"/>
      <c r="I80" s="625"/>
      <c r="J80" s="625"/>
      <c r="K80" s="702"/>
      <c r="L80" s="435"/>
      <c r="M80" s="701"/>
      <c r="N80" s="708"/>
      <c r="O80" s="709"/>
      <c r="P80" s="703"/>
      <c r="Q80" s="704"/>
      <c r="R80" s="609"/>
      <c r="S80" s="436"/>
      <c r="T80" s="705"/>
      <c r="U80" s="706"/>
      <c r="V80" s="705"/>
      <c r="W80" s="707"/>
      <c r="X80" s="710"/>
      <c r="Y80" s="13"/>
    </row>
    <row r="81" spans="2:25" s="94" customFormat="1" ht="14.25">
      <c r="B81" s="677" t="s">
        <v>36</v>
      </c>
      <c r="C81" s="678" t="s">
        <v>35</v>
      </c>
      <c r="D81" s="678"/>
      <c r="E81" s="717"/>
      <c r="F81" s="680"/>
      <c r="G81" s="663"/>
      <c r="H81" s="677" t="s">
        <v>36</v>
      </c>
      <c r="I81" s="678" t="s">
        <v>35</v>
      </c>
      <c r="J81" s="678"/>
      <c r="K81" s="717"/>
      <c r="L81" s="680"/>
      <c r="M81" s="701"/>
      <c r="N81" s="677" t="s">
        <v>36</v>
      </c>
      <c r="O81" s="678" t="s">
        <v>35</v>
      </c>
      <c r="P81" s="678"/>
      <c r="Q81" s="717"/>
      <c r="R81" s="718"/>
      <c r="S81" s="662"/>
      <c r="T81" s="699"/>
      <c r="U81" s="699"/>
      <c r="V81" s="699"/>
      <c r="W81" s="712"/>
      <c r="X81" s="713"/>
      <c r="Y81" s="95"/>
    </row>
    <row r="82" spans="2:25" ht="12" customHeight="1">
      <c r="B82" s="606" t="s">
        <v>1830</v>
      </c>
      <c r="C82" s="606" t="s">
        <v>1697</v>
      </c>
      <c r="D82" s="414" t="s">
        <v>153</v>
      </c>
      <c r="E82" s="571">
        <v>8.05</v>
      </c>
      <c r="F82" s="569">
        <v>1</v>
      </c>
      <c r="G82" s="663"/>
      <c r="H82" s="780" t="s">
        <v>2041</v>
      </c>
      <c r="I82" s="415" t="s">
        <v>2042</v>
      </c>
      <c r="J82" s="414" t="s">
        <v>1116</v>
      </c>
      <c r="K82" s="605" t="s">
        <v>2556</v>
      </c>
      <c r="L82" s="569">
        <v>1</v>
      </c>
      <c r="M82" s="701"/>
      <c r="N82" s="415"/>
      <c r="O82" s="415"/>
      <c r="P82" s="414"/>
      <c r="Q82" s="610"/>
      <c r="R82" s="569"/>
      <c r="S82" s="436"/>
      <c r="T82" s="455"/>
      <c r="U82" s="455"/>
      <c r="V82" s="455"/>
      <c r="W82" s="456"/>
      <c r="X82" s="457"/>
      <c r="Y82" s="13"/>
    </row>
    <row r="83" spans="2:25" ht="12" customHeight="1">
      <c r="B83" s="486" t="s">
        <v>2041</v>
      </c>
      <c r="C83" s="486" t="s">
        <v>2042</v>
      </c>
      <c r="D83" s="414" t="s">
        <v>1116</v>
      </c>
      <c r="E83" s="571">
        <v>7.5</v>
      </c>
      <c r="F83" s="569">
        <v>2</v>
      </c>
      <c r="G83" s="663"/>
      <c r="H83" s="780" t="s">
        <v>2035</v>
      </c>
      <c r="I83" s="415" t="s">
        <v>2036</v>
      </c>
      <c r="J83" s="414" t="s">
        <v>1116</v>
      </c>
      <c r="K83" s="605" t="s">
        <v>2556</v>
      </c>
      <c r="L83" s="569">
        <v>2</v>
      </c>
      <c r="M83" s="701"/>
      <c r="N83" s="606"/>
      <c r="O83" s="606"/>
      <c r="P83" s="414"/>
      <c r="Q83" s="610"/>
      <c r="R83" s="569"/>
      <c r="S83" s="663"/>
      <c r="T83" s="455"/>
      <c r="U83" s="455"/>
      <c r="V83" s="455"/>
      <c r="W83" s="456"/>
      <c r="X83" s="457"/>
      <c r="Y83" s="13"/>
    </row>
    <row r="84" spans="2:25" ht="12" customHeight="1" thickBot="1">
      <c r="B84" s="606" t="s">
        <v>2435</v>
      </c>
      <c r="C84" s="606" t="s">
        <v>2436</v>
      </c>
      <c r="D84" s="414" t="s">
        <v>175</v>
      </c>
      <c r="E84" s="571">
        <v>7.15</v>
      </c>
      <c r="F84" s="569">
        <v>3</v>
      </c>
      <c r="G84" s="663"/>
      <c r="H84" s="780" t="s">
        <v>2435</v>
      </c>
      <c r="I84" s="415" t="s">
        <v>2436</v>
      </c>
      <c r="J84" s="547" t="s">
        <v>175</v>
      </c>
      <c r="K84" s="605" t="s">
        <v>2557</v>
      </c>
      <c r="L84" s="569">
        <v>3</v>
      </c>
      <c r="M84" s="701"/>
      <c r="N84" s="568"/>
      <c r="O84" s="568"/>
      <c r="P84" s="414"/>
      <c r="Q84" s="610"/>
      <c r="R84" s="569"/>
      <c r="S84" s="663"/>
      <c r="T84" s="455"/>
      <c r="U84" s="455"/>
      <c r="V84" s="455"/>
      <c r="W84" s="456"/>
      <c r="X84" s="457"/>
      <c r="Y84" s="13"/>
    </row>
    <row r="85" spans="1:113" s="93" customFormat="1" ht="12" customHeight="1" thickBot="1">
      <c r="A85" s="13"/>
      <c r="B85" s="415"/>
      <c r="C85" s="415"/>
      <c r="D85" s="414"/>
      <c r="E85" s="702"/>
      <c r="F85" s="569"/>
      <c r="G85" s="663"/>
      <c r="H85" s="780"/>
      <c r="I85" s="415"/>
      <c r="J85" s="414"/>
      <c r="K85" s="605"/>
      <c r="L85" s="432"/>
      <c r="M85" s="701"/>
      <c r="N85" s="760"/>
      <c r="O85" s="761"/>
      <c r="P85" s="762"/>
      <c r="Q85" s="610"/>
      <c r="R85" s="569"/>
      <c r="S85" s="663"/>
      <c r="T85" s="705"/>
      <c r="U85" s="706"/>
      <c r="V85" s="705"/>
      <c r="W85" s="707"/>
      <c r="X85" s="457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</row>
    <row r="86" spans="2:113" s="14" customFormat="1" ht="12" customHeight="1">
      <c r="B86" s="624"/>
      <c r="C86" s="625"/>
      <c r="D86" s="625"/>
      <c r="E86" s="702"/>
      <c r="F86" s="435"/>
      <c r="G86" s="663"/>
      <c r="H86" s="624"/>
      <c r="I86" s="625"/>
      <c r="J86" s="625"/>
      <c r="K86" s="702"/>
      <c r="L86" s="435"/>
      <c r="M86" s="701"/>
      <c r="N86" s="708"/>
      <c r="O86" s="709"/>
      <c r="P86" s="703"/>
      <c r="Q86" s="704"/>
      <c r="R86" s="609"/>
      <c r="S86" s="436"/>
      <c r="T86" s="705"/>
      <c r="U86" s="706"/>
      <c r="V86" s="705"/>
      <c r="W86" s="707"/>
      <c r="X86" s="710"/>
      <c r="Y86" s="13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/>
      <c r="AV86" s="439"/>
      <c r="AW86" s="439"/>
      <c r="AX86" s="439"/>
      <c r="AY86" s="439"/>
      <c r="AZ86" s="439"/>
      <c r="BA86" s="439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</row>
    <row r="87" spans="1:26" s="19" customFormat="1" ht="6.75" customHeight="1">
      <c r="A87" s="444"/>
      <c r="B87" s="719"/>
      <c r="C87" s="720"/>
      <c r="D87" s="720"/>
      <c r="E87" s="721"/>
      <c r="F87" s="722"/>
      <c r="G87" s="723"/>
      <c r="H87" s="724"/>
      <c r="I87" s="725"/>
      <c r="J87" s="724"/>
      <c r="K87" s="726"/>
      <c r="L87" s="721"/>
      <c r="M87" s="727"/>
      <c r="N87" s="724"/>
      <c r="O87" s="725"/>
      <c r="P87" s="724"/>
      <c r="Q87" s="726"/>
      <c r="R87" s="721"/>
      <c r="S87" s="685"/>
      <c r="T87" s="721"/>
      <c r="U87" s="728"/>
      <c r="V87" s="721"/>
      <c r="W87" s="726"/>
      <c r="X87" s="721"/>
      <c r="Y87" s="447"/>
      <c r="Z87" s="444"/>
    </row>
    <row r="88" spans="1:26" s="1" customFormat="1" ht="15.75" customHeight="1">
      <c r="A88" s="14"/>
      <c r="B88" s="798" t="s">
        <v>1103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800"/>
      <c r="S88" s="436"/>
      <c r="T88" s="705"/>
      <c r="U88" s="705"/>
      <c r="V88" s="705"/>
      <c r="W88" s="705"/>
      <c r="X88" s="705"/>
      <c r="Y88" s="13"/>
      <c r="Z88" s="14"/>
    </row>
    <row r="89" spans="1:26" s="438" customFormat="1" ht="15.75">
      <c r="A89" s="444"/>
      <c r="B89" s="686"/>
      <c r="C89" s="687" t="s">
        <v>41</v>
      </c>
      <c r="D89" s="688"/>
      <c r="E89" s="689"/>
      <c r="F89" s="690"/>
      <c r="G89" s="691"/>
      <c r="H89" s="686"/>
      <c r="I89" s="687" t="s">
        <v>1110</v>
      </c>
      <c r="J89" s="688"/>
      <c r="K89" s="689"/>
      <c r="L89" s="690"/>
      <c r="M89" s="691"/>
      <c r="N89" s="686"/>
      <c r="O89" s="687" t="s">
        <v>40</v>
      </c>
      <c r="P89" s="688"/>
      <c r="Q89" s="689"/>
      <c r="R89" s="690"/>
      <c r="S89" s="685"/>
      <c r="T89" s="692"/>
      <c r="U89" s="693"/>
      <c r="V89" s="692"/>
      <c r="W89" s="694"/>
      <c r="X89" s="695"/>
      <c r="Y89" s="447"/>
      <c r="Z89" s="444"/>
    </row>
    <row r="90" spans="2:25" s="94" customFormat="1" ht="12">
      <c r="B90" s="656" t="s">
        <v>32</v>
      </c>
      <c r="C90" s="657"/>
      <c r="D90" s="657"/>
      <c r="E90" s="696"/>
      <c r="F90" s="659"/>
      <c r="G90" s="697"/>
      <c r="H90" s="656" t="s">
        <v>32</v>
      </c>
      <c r="I90" s="657"/>
      <c r="J90" s="657"/>
      <c r="K90" s="696"/>
      <c r="L90" s="659"/>
      <c r="M90" s="698"/>
      <c r="N90" s="656" t="s">
        <v>32</v>
      </c>
      <c r="O90" s="657"/>
      <c r="P90" s="657"/>
      <c r="Q90" s="696"/>
      <c r="R90" s="659"/>
      <c r="S90" s="662"/>
      <c r="T90" s="699"/>
      <c r="U90" s="699"/>
      <c r="V90" s="699"/>
      <c r="W90" s="700"/>
      <c r="X90" s="700"/>
      <c r="Y90" s="95"/>
    </row>
    <row r="91" spans="2:25" s="14" customFormat="1" ht="12" customHeight="1">
      <c r="B91" s="600" t="s">
        <v>1245</v>
      </c>
      <c r="C91" s="617" t="s">
        <v>1247</v>
      </c>
      <c r="D91" s="615" t="s">
        <v>169</v>
      </c>
      <c r="E91" s="604" t="s">
        <v>2575</v>
      </c>
      <c r="F91" s="569">
        <v>1</v>
      </c>
      <c r="G91" s="663"/>
      <c r="H91" s="415"/>
      <c r="I91" s="415"/>
      <c r="J91" s="433"/>
      <c r="K91" s="610"/>
      <c r="L91" s="569"/>
      <c r="M91" s="701"/>
      <c r="N91" s="600" t="s">
        <v>1183</v>
      </c>
      <c r="O91" s="601" t="s">
        <v>1184</v>
      </c>
      <c r="P91" s="414" t="s">
        <v>1126</v>
      </c>
      <c r="Q91" s="571">
        <v>10.52</v>
      </c>
      <c r="R91" s="569">
        <v>1</v>
      </c>
      <c r="S91" s="436"/>
      <c r="T91" s="455"/>
      <c r="U91" s="455"/>
      <c r="V91" s="455"/>
      <c r="W91" s="456"/>
      <c r="X91" s="457"/>
      <c r="Y91" s="13"/>
    </row>
    <row r="92" spans="2:25" s="14" customFormat="1" ht="12" customHeight="1">
      <c r="B92" s="600" t="s">
        <v>1186</v>
      </c>
      <c r="C92" s="617" t="s">
        <v>1187</v>
      </c>
      <c r="D92" s="615" t="s">
        <v>1126</v>
      </c>
      <c r="E92" s="604" t="s">
        <v>2577</v>
      </c>
      <c r="F92" s="569">
        <v>2</v>
      </c>
      <c r="G92" s="663"/>
      <c r="H92" s="606"/>
      <c r="I92" s="606"/>
      <c r="J92" s="433"/>
      <c r="K92" s="610"/>
      <c r="L92" s="569"/>
      <c r="M92" s="701"/>
      <c r="N92" s="415" t="s">
        <v>1993</v>
      </c>
      <c r="O92" s="415" t="s">
        <v>1994</v>
      </c>
      <c r="P92" s="414" t="s">
        <v>1116</v>
      </c>
      <c r="Q92" s="571">
        <v>10.36</v>
      </c>
      <c r="R92" s="569">
        <v>2</v>
      </c>
      <c r="S92" s="434"/>
      <c r="T92" s="455"/>
      <c r="U92" s="455"/>
      <c r="V92" s="455"/>
      <c r="W92" s="456"/>
      <c r="X92" s="457"/>
      <c r="Y92" s="13"/>
    </row>
    <row r="93" spans="2:25" s="14" customFormat="1" ht="12" customHeight="1">
      <c r="B93" s="600" t="s">
        <v>2304</v>
      </c>
      <c r="C93" s="617" t="s">
        <v>2305</v>
      </c>
      <c r="D93" s="615" t="s">
        <v>151</v>
      </c>
      <c r="E93" s="604" t="s">
        <v>2576</v>
      </c>
      <c r="F93" s="569">
        <v>3</v>
      </c>
      <c r="G93" s="663"/>
      <c r="H93" s="606"/>
      <c r="I93" s="606"/>
      <c r="J93" s="433"/>
      <c r="K93" s="610"/>
      <c r="L93" s="569"/>
      <c r="M93" s="701"/>
      <c r="N93" s="415" t="s">
        <v>1241</v>
      </c>
      <c r="O93" s="415" t="s">
        <v>1189</v>
      </c>
      <c r="P93" s="414" t="s">
        <v>1126</v>
      </c>
      <c r="Q93" s="571">
        <v>9.8</v>
      </c>
      <c r="R93" s="569">
        <v>3</v>
      </c>
      <c r="S93" s="663" t="s">
        <v>2516</v>
      </c>
      <c r="T93" s="455"/>
      <c r="U93" s="455"/>
      <c r="V93" s="455"/>
      <c r="W93" s="456"/>
      <c r="X93" s="457"/>
      <c r="Y93" s="13"/>
    </row>
    <row r="94" spans="2:25" s="14" customFormat="1" ht="12" customHeight="1">
      <c r="B94" s="624"/>
      <c r="C94" s="625"/>
      <c r="D94" s="625"/>
      <c r="E94" s="702"/>
      <c r="F94" s="432"/>
      <c r="G94" s="663"/>
      <c r="H94" s="624"/>
      <c r="I94" s="625"/>
      <c r="J94" s="625"/>
      <c r="K94" s="702"/>
      <c r="L94" s="569"/>
      <c r="M94" s="701"/>
      <c r="N94" s="624" t="s">
        <v>1186</v>
      </c>
      <c r="O94" s="665" t="s">
        <v>1187</v>
      </c>
      <c r="P94" s="703" t="s">
        <v>1126</v>
      </c>
      <c r="Q94" s="571">
        <v>9.8</v>
      </c>
      <c r="R94" s="569">
        <v>3</v>
      </c>
      <c r="S94" s="663" t="s">
        <v>2516</v>
      </c>
      <c r="T94" s="705"/>
      <c r="U94" s="706"/>
      <c r="V94" s="705"/>
      <c r="W94" s="707"/>
      <c r="X94" s="457"/>
      <c r="Y94" s="13"/>
    </row>
    <row r="95" spans="2:25" s="14" customFormat="1" ht="12" customHeight="1">
      <c r="B95" s="624"/>
      <c r="C95" s="625"/>
      <c r="D95" s="625"/>
      <c r="E95" s="702"/>
      <c r="F95" s="435"/>
      <c r="G95" s="663"/>
      <c r="H95" s="624"/>
      <c r="I95" s="625"/>
      <c r="J95" s="625"/>
      <c r="K95" s="702"/>
      <c r="L95" s="609"/>
      <c r="M95" s="701"/>
      <c r="N95" s="708"/>
      <c r="O95" s="709"/>
      <c r="P95" s="703"/>
      <c r="Q95" s="704"/>
      <c r="R95" s="729"/>
      <c r="S95" s="436"/>
      <c r="T95" s="705"/>
      <c r="U95" s="706"/>
      <c r="V95" s="705"/>
      <c r="W95" s="707"/>
      <c r="X95" s="710"/>
      <c r="Y95" s="13"/>
    </row>
    <row r="96" spans="2:25" s="94" customFormat="1" ht="14.25">
      <c r="B96" s="669" t="s">
        <v>34</v>
      </c>
      <c r="C96" s="670"/>
      <c r="D96" s="670"/>
      <c r="E96" s="711"/>
      <c r="F96" s="672"/>
      <c r="G96" s="663"/>
      <c r="H96" s="669" t="s">
        <v>34</v>
      </c>
      <c r="I96" s="670"/>
      <c r="J96" s="670"/>
      <c r="K96" s="711"/>
      <c r="L96" s="730"/>
      <c r="M96" s="701"/>
      <c r="N96" s="669" t="s">
        <v>34</v>
      </c>
      <c r="O96" s="670"/>
      <c r="P96" s="670"/>
      <c r="Q96" s="711"/>
      <c r="R96" s="672"/>
      <c r="S96" s="662"/>
      <c r="T96" s="699"/>
      <c r="U96" s="699"/>
      <c r="V96" s="699"/>
      <c r="W96" s="712"/>
      <c r="X96" s="713"/>
      <c r="Y96" s="95"/>
    </row>
    <row r="97" spans="2:25" s="14" customFormat="1" ht="12" customHeight="1">
      <c r="B97" s="780" t="s">
        <v>1717</v>
      </c>
      <c r="C97" s="415" t="s">
        <v>1718</v>
      </c>
      <c r="D97" s="414" t="s">
        <v>153</v>
      </c>
      <c r="E97" s="604" t="s">
        <v>2569</v>
      </c>
      <c r="F97" s="569">
        <v>1</v>
      </c>
      <c r="G97" s="663"/>
      <c r="H97" s="606"/>
      <c r="I97" s="606"/>
      <c r="J97" s="414"/>
      <c r="K97" s="731"/>
      <c r="L97" s="569"/>
      <c r="M97" s="701"/>
      <c r="N97" s="606" t="s">
        <v>2255</v>
      </c>
      <c r="O97" s="606" t="s">
        <v>1783</v>
      </c>
      <c r="P97" s="414" t="s">
        <v>151</v>
      </c>
      <c r="Q97" s="571">
        <v>9.38</v>
      </c>
      <c r="R97" s="569">
        <v>1</v>
      </c>
      <c r="S97" s="436"/>
      <c r="T97" s="455"/>
      <c r="U97" s="455"/>
      <c r="V97" s="455"/>
      <c r="W97" s="456"/>
      <c r="X97" s="458"/>
      <c r="Y97" s="13"/>
    </row>
    <row r="98" spans="2:25" s="14" customFormat="1" ht="12" customHeight="1">
      <c r="B98" s="614" t="s">
        <v>1141</v>
      </c>
      <c r="C98" s="614" t="s">
        <v>1459</v>
      </c>
      <c r="D98" s="414" t="s">
        <v>1126</v>
      </c>
      <c r="E98" s="604" t="s">
        <v>2571</v>
      </c>
      <c r="F98" s="569">
        <v>2</v>
      </c>
      <c r="G98" s="663"/>
      <c r="H98" s="606"/>
      <c r="I98" s="606"/>
      <c r="J98" s="414"/>
      <c r="K98" s="731"/>
      <c r="L98" s="569"/>
      <c r="M98" s="701"/>
      <c r="N98" s="606" t="s">
        <v>2235</v>
      </c>
      <c r="O98" s="606" t="s">
        <v>2236</v>
      </c>
      <c r="P98" s="414" t="s">
        <v>151</v>
      </c>
      <c r="Q98" s="571">
        <v>9.2</v>
      </c>
      <c r="R98" s="569">
        <v>2</v>
      </c>
      <c r="S98" s="436"/>
      <c r="T98" s="455"/>
      <c r="U98" s="455"/>
      <c r="V98" s="455"/>
      <c r="W98" s="456"/>
      <c r="X98" s="458"/>
      <c r="Y98" s="13"/>
    </row>
    <row r="99" spans="2:25" s="14" customFormat="1" ht="12" customHeight="1">
      <c r="B99" s="614" t="s">
        <v>1987</v>
      </c>
      <c r="C99" s="614" t="s">
        <v>1988</v>
      </c>
      <c r="D99" s="414" t="s">
        <v>1116</v>
      </c>
      <c r="E99" s="604" t="s">
        <v>2570</v>
      </c>
      <c r="F99" s="569">
        <v>3</v>
      </c>
      <c r="G99" s="663"/>
      <c r="H99" s="606"/>
      <c r="I99" s="606"/>
      <c r="J99" s="414"/>
      <c r="K99" s="731"/>
      <c r="L99" s="569"/>
      <c r="M99" s="701"/>
      <c r="N99" s="606" t="s">
        <v>1155</v>
      </c>
      <c r="O99" s="606" t="s">
        <v>1144</v>
      </c>
      <c r="P99" s="414" t="s">
        <v>1126</v>
      </c>
      <c r="Q99" s="571">
        <v>9.02</v>
      </c>
      <c r="R99" s="569">
        <v>3</v>
      </c>
      <c r="S99" s="436"/>
      <c r="T99" s="455"/>
      <c r="U99" s="455"/>
      <c r="V99" s="455"/>
      <c r="W99" s="456"/>
      <c r="X99" s="458"/>
      <c r="Y99" s="13"/>
    </row>
    <row r="100" spans="2:25" s="14" customFormat="1" ht="12" customHeight="1">
      <c r="B100" s="624"/>
      <c r="C100" s="625"/>
      <c r="D100" s="666"/>
      <c r="E100" s="715"/>
      <c r="F100" s="432"/>
      <c r="G100" s="663"/>
      <c r="H100" s="624"/>
      <c r="I100" s="625"/>
      <c r="J100" s="666"/>
      <c r="K100" s="715"/>
      <c r="L100" s="569"/>
      <c r="M100" s="701"/>
      <c r="N100" s="430"/>
      <c r="O100" s="431"/>
      <c r="P100" s="430"/>
      <c r="Q100" s="440"/>
      <c r="R100" s="435"/>
      <c r="S100" s="436"/>
      <c r="T100" s="455"/>
      <c r="U100" s="455"/>
      <c r="V100" s="455"/>
      <c r="W100" s="456"/>
      <c r="X100" s="458"/>
      <c r="Y100" s="13"/>
    </row>
    <row r="101" spans="2:25" s="14" customFormat="1" ht="12" customHeight="1">
      <c r="B101" s="624"/>
      <c r="C101" s="625"/>
      <c r="D101" s="666"/>
      <c r="E101" s="715"/>
      <c r="F101" s="432"/>
      <c r="G101" s="663"/>
      <c r="H101" s="624"/>
      <c r="I101" s="625"/>
      <c r="J101" s="666"/>
      <c r="K101" s="715"/>
      <c r="L101" s="569"/>
      <c r="M101" s="701"/>
      <c r="N101" s="430"/>
      <c r="O101" s="431"/>
      <c r="P101" s="430"/>
      <c r="Q101" s="440"/>
      <c r="R101" s="435"/>
      <c r="S101" s="436"/>
      <c r="T101" s="455"/>
      <c r="U101" s="455"/>
      <c r="V101" s="455"/>
      <c r="W101" s="456"/>
      <c r="X101" s="458"/>
      <c r="Y101" s="13"/>
    </row>
    <row r="102" spans="2:25" s="94" customFormat="1" ht="12">
      <c r="B102" s="673" t="s">
        <v>36</v>
      </c>
      <c r="C102" s="674" t="s">
        <v>33</v>
      </c>
      <c r="D102" s="674"/>
      <c r="E102" s="716"/>
      <c r="F102" s="676"/>
      <c r="G102" s="663"/>
      <c r="H102" s="673" t="s">
        <v>36</v>
      </c>
      <c r="I102" s="674" t="s">
        <v>33</v>
      </c>
      <c r="J102" s="674"/>
      <c r="K102" s="716"/>
      <c r="L102" s="676"/>
      <c r="M102" s="701"/>
      <c r="N102" s="673" t="s">
        <v>36</v>
      </c>
      <c r="O102" s="674" t="s">
        <v>33</v>
      </c>
      <c r="P102" s="674"/>
      <c r="Q102" s="716"/>
      <c r="R102" s="676"/>
      <c r="S102" s="662"/>
      <c r="T102" s="699"/>
      <c r="U102" s="699"/>
      <c r="V102" s="699"/>
      <c r="W102" s="712"/>
      <c r="X102" s="713"/>
      <c r="Y102" s="95"/>
    </row>
    <row r="103" spans="2:25" s="14" customFormat="1" ht="12" customHeight="1">
      <c r="B103" s="600" t="s">
        <v>1832</v>
      </c>
      <c r="C103" s="601" t="s">
        <v>1833</v>
      </c>
      <c r="D103" s="414" t="s">
        <v>153</v>
      </c>
      <c r="E103" s="571">
        <v>31.69</v>
      </c>
      <c r="F103" s="569">
        <v>1</v>
      </c>
      <c r="G103" s="663"/>
      <c r="H103" s="770" t="s">
        <v>2435</v>
      </c>
      <c r="I103" s="407" t="s">
        <v>2457</v>
      </c>
      <c r="J103" s="414" t="s">
        <v>175</v>
      </c>
      <c r="K103" s="605" t="s">
        <v>2564</v>
      </c>
      <c r="L103" s="569"/>
      <c r="M103" s="701"/>
      <c r="N103" s="617"/>
      <c r="O103" s="606"/>
      <c r="P103" s="414"/>
      <c r="Q103" s="610"/>
      <c r="R103" s="569"/>
      <c r="S103" s="434"/>
      <c r="T103" s="455"/>
      <c r="U103" s="455"/>
      <c r="V103" s="455"/>
      <c r="W103" s="456"/>
      <c r="X103" s="457"/>
      <c r="Y103" s="13"/>
    </row>
    <row r="104" spans="2:25" s="14" customFormat="1" ht="12" customHeight="1">
      <c r="B104" s="600" t="s">
        <v>2435</v>
      </c>
      <c r="C104" s="601" t="s">
        <v>2457</v>
      </c>
      <c r="D104" s="414" t="s">
        <v>175</v>
      </c>
      <c r="E104" s="571">
        <v>31.17</v>
      </c>
      <c r="F104" s="569">
        <v>2</v>
      </c>
      <c r="G104" s="663"/>
      <c r="H104" s="770" t="s">
        <v>1832</v>
      </c>
      <c r="I104" s="407" t="s">
        <v>1833</v>
      </c>
      <c r="J104" s="414" t="s">
        <v>153</v>
      </c>
      <c r="K104" s="605"/>
      <c r="L104" s="569"/>
      <c r="M104" s="701"/>
      <c r="N104" s="415"/>
      <c r="O104" s="415"/>
      <c r="P104" s="414"/>
      <c r="Q104" s="610"/>
      <c r="R104" s="569"/>
      <c r="S104" s="434"/>
      <c r="T104" s="455"/>
      <c r="U104" s="455"/>
      <c r="V104" s="455"/>
      <c r="W104" s="456"/>
      <c r="X104" s="457"/>
      <c r="Y104" s="13"/>
    </row>
    <row r="105" spans="2:25" s="14" customFormat="1" ht="12" customHeight="1">
      <c r="B105" s="624" t="s">
        <v>1440</v>
      </c>
      <c r="C105" s="625" t="s">
        <v>1441</v>
      </c>
      <c r="D105" s="625" t="s">
        <v>1126</v>
      </c>
      <c r="E105" s="571">
        <v>25.77</v>
      </c>
      <c r="F105" s="569">
        <v>3</v>
      </c>
      <c r="G105" s="663"/>
      <c r="H105" s="770" t="s">
        <v>2477</v>
      </c>
      <c r="I105" s="407" t="s">
        <v>2478</v>
      </c>
      <c r="J105" s="414" t="s">
        <v>169</v>
      </c>
      <c r="K105" s="605" t="s">
        <v>2565</v>
      </c>
      <c r="L105" s="569"/>
      <c r="M105" s="701"/>
      <c r="N105" s="568"/>
      <c r="O105" s="568"/>
      <c r="P105" s="414"/>
      <c r="Q105" s="610"/>
      <c r="R105" s="569"/>
      <c r="S105" s="434"/>
      <c r="T105" s="455"/>
      <c r="U105" s="455"/>
      <c r="V105" s="455"/>
      <c r="W105" s="456"/>
      <c r="X105" s="457"/>
      <c r="Y105" s="13"/>
    </row>
    <row r="106" spans="2:25" s="14" customFormat="1" ht="12" customHeight="1">
      <c r="B106" s="617"/>
      <c r="C106" s="606"/>
      <c r="D106" s="414"/>
      <c r="E106" s="767"/>
      <c r="F106" s="432"/>
      <c r="G106" s="663"/>
      <c r="H106" s="624"/>
      <c r="I106" s="625"/>
      <c r="J106" s="625"/>
      <c r="K106" s="702"/>
      <c r="L106" s="432"/>
      <c r="M106" s="701"/>
      <c r="N106" s="624"/>
      <c r="O106" s="665"/>
      <c r="P106" s="703"/>
      <c r="Q106" s="704"/>
      <c r="R106" s="569"/>
      <c r="S106" s="436"/>
      <c r="T106" s="705"/>
      <c r="U106" s="706"/>
      <c r="V106" s="705"/>
      <c r="W106" s="707"/>
      <c r="X106" s="457"/>
      <c r="Y106" s="13"/>
    </row>
    <row r="107" spans="2:25" s="14" customFormat="1" ht="12" customHeight="1">
      <c r="B107" s="617"/>
      <c r="C107" s="606"/>
      <c r="D107" s="414"/>
      <c r="E107" s="702"/>
      <c r="F107" s="435"/>
      <c r="G107" s="663"/>
      <c r="H107" s="624"/>
      <c r="I107" s="625"/>
      <c r="J107" s="625"/>
      <c r="K107" s="702"/>
      <c r="L107" s="435"/>
      <c r="M107" s="701"/>
      <c r="N107" s="708"/>
      <c r="O107" s="709"/>
      <c r="P107" s="703"/>
      <c r="Q107" s="704"/>
      <c r="R107" s="609"/>
      <c r="S107" s="436"/>
      <c r="T107" s="705"/>
      <c r="U107" s="706"/>
      <c r="V107" s="705"/>
      <c r="W107" s="707"/>
      <c r="X107" s="710"/>
      <c r="Y107" s="13"/>
    </row>
    <row r="108" spans="2:25" s="94" customFormat="1" ht="14.25">
      <c r="B108" s="677" t="s">
        <v>36</v>
      </c>
      <c r="C108" s="678" t="s">
        <v>35</v>
      </c>
      <c r="D108" s="678"/>
      <c r="E108" s="717"/>
      <c r="F108" s="680"/>
      <c r="G108" s="663"/>
      <c r="H108" s="677" t="s">
        <v>36</v>
      </c>
      <c r="I108" s="678" t="s">
        <v>35</v>
      </c>
      <c r="J108" s="678"/>
      <c r="K108" s="717"/>
      <c r="L108" s="680"/>
      <c r="M108" s="701"/>
      <c r="N108" s="677" t="s">
        <v>36</v>
      </c>
      <c r="O108" s="678" t="s">
        <v>35</v>
      </c>
      <c r="P108" s="678"/>
      <c r="Q108" s="717"/>
      <c r="R108" s="718"/>
      <c r="S108" s="662"/>
      <c r="T108" s="699"/>
      <c r="U108" s="699"/>
      <c r="V108" s="699"/>
      <c r="W108" s="712"/>
      <c r="X108" s="713"/>
      <c r="Y108" s="95"/>
    </row>
    <row r="109" spans="2:25" s="14" customFormat="1" ht="12" customHeight="1">
      <c r="B109" s="415" t="s">
        <v>2435</v>
      </c>
      <c r="C109" s="415" t="s">
        <v>2436</v>
      </c>
      <c r="D109" s="414" t="s">
        <v>175</v>
      </c>
      <c r="E109" s="571">
        <v>20.75</v>
      </c>
      <c r="F109" s="569">
        <v>1</v>
      </c>
      <c r="G109" s="663"/>
      <c r="H109" s="768" t="s">
        <v>2435</v>
      </c>
      <c r="I109" s="415" t="s">
        <v>2436</v>
      </c>
      <c r="J109" s="414" t="s">
        <v>175</v>
      </c>
      <c r="K109" s="605" t="s">
        <v>2558</v>
      </c>
      <c r="L109" s="569">
        <v>1</v>
      </c>
      <c r="M109" s="701"/>
      <c r="N109" s="415"/>
      <c r="O109" s="415"/>
      <c r="P109" s="414"/>
      <c r="Q109" s="610"/>
      <c r="R109" s="569"/>
      <c r="S109" s="436"/>
      <c r="T109" s="455"/>
      <c r="U109" s="455"/>
      <c r="V109" s="455"/>
      <c r="W109" s="456"/>
      <c r="X109" s="457"/>
      <c r="Y109" s="13"/>
    </row>
    <row r="110" spans="2:25" s="14" customFormat="1" ht="12" customHeight="1">
      <c r="B110" s="415" t="s">
        <v>2041</v>
      </c>
      <c r="C110" s="415" t="s">
        <v>2042</v>
      </c>
      <c r="D110" s="414" t="s">
        <v>1116</v>
      </c>
      <c r="E110" s="571">
        <v>19.2</v>
      </c>
      <c r="F110" s="569">
        <v>2</v>
      </c>
      <c r="G110" s="663"/>
      <c r="H110" s="769" t="s">
        <v>1405</v>
      </c>
      <c r="I110" s="614" t="s">
        <v>273</v>
      </c>
      <c r="J110" s="414" t="s">
        <v>1126</v>
      </c>
      <c r="K110" s="605" t="s">
        <v>2559</v>
      </c>
      <c r="L110" s="569">
        <v>2</v>
      </c>
      <c r="M110" s="701"/>
      <c r="N110" s="415"/>
      <c r="O110" s="415"/>
      <c r="P110" s="414"/>
      <c r="Q110" s="610"/>
      <c r="R110" s="569"/>
      <c r="S110" s="436"/>
      <c r="T110" s="455"/>
      <c r="U110" s="455"/>
      <c r="V110" s="455"/>
      <c r="W110" s="456"/>
      <c r="X110" s="457"/>
      <c r="Y110" s="13"/>
    </row>
    <row r="111" spans="2:25" s="14" customFormat="1" ht="12" customHeight="1" thickBot="1">
      <c r="B111" s="486" t="s">
        <v>2212</v>
      </c>
      <c r="C111" s="486" t="s">
        <v>1889</v>
      </c>
      <c r="D111" s="414" t="s">
        <v>177</v>
      </c>
      <c r="E111" s="571">
        <v>17.68</v>
      </c>
      <c r="F111" s="569">
        <v>3</v>
      </c>
      <c r="G111" s="663"/>
      <c r="H111" s="768" t="s">
        <v>2041</v>
      </c>
      <c r="I111" s="415" t="s">
        <v>2042</v>
      </c>
      <c r="J111" s="547" t="s">
        <v>1116</v>
      </c>
      <c r="K111" s="605" t="s">
        <v>2560</v>
      </c>
      <c r="L111" s="569">
        <v>3</v>
      </c>
      <c r="M111" s="701"/>
      <c r="N111" s="606"/>
      <c r="O111" s="606"/>
      <c r="P111" s="414"/>
      <c r="Q111" s="610"/>
      <c r="R111" s="569"/>
      <c r="S111" s="436"/>
      <c r="T111" s="455"/>
      <c r="U111" s="455"/>
      <c r="V111" s="455"/>
      <c r="W111" s="456"/>
      <c r="X111" s="457"/>
      <c r="Y111" s="13"/>
    </row>
    <row r="112" spans="1:113" s="93" customFormat="1" ht="12" customHeight="1" thickBot="1">
      <c r="A112" s="13"/>
      <c r="B112" s="624"/>
      <c r="C112" s="625"/>
      <c r="D112" s="625"/>
      <c r="E112" s="702"/>
      <c r="F112" s="432"/>
      <c r="G112" s="663"/>
      <c r="H112" s="624"/>
      <c r="I112" s="625"/>
      <c r="J112" s="625"/>
      <c r="K112" s="702"/>
      <c r="L112" s="432"/>
      <c r="M112" s="701"/>
      <c r="N112" s="624"/>
      <c r="O112" s="665"/>
      <c r="P112" s="703"/>
      <c r="Q112" s="704"/>
      <c r="R112" s="569"/>
      <c r="S112" s="705"/>
      <c r="T112" s="705"/>
      <c r="U112" s="706"/>
      <c r="V112" s="705"/>
      <c r="W112" s="707"/>
      <c r="X112" s="457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</row>
    <row r="113" spans="2:113" s="14" customFormat="1" ht="12" customHeight="1">
      <c r="B113" s="624"/>
      <c r="C113" s="625"/>
      <c r="D113" s="625"/>
      <c r="E113" s="702"/>
      <c r="F113" s="435"/>
      <c r="G113" s="663"/>
      <c r="H113" s="624"/>
      <c r="I113" s="625"/>
      <c r="J113" s="625"/>
      <c r="K113" s="702"/>
      <c r="L113" s="435"/>
      <c r="M113" s="701"/>
      <c r="N113" s="708"/>
      <c r="O113" s="709"/>
      <c r="P113" s="703"/>
      <c r="Q113" s="704"/>
      <c r="R113" s="609"/>
      <c r="S113" s="436"/>
      <c r="T113" s="705"/>
      <c r="U113" s="706"/>
      <c r="V113" s="705"/>
      <c r="W113" s="707"/>
      <c r="X113" s="710"/>
      <c r="Y113" s="13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/>
      <c r="BX113" s="439"/>
      <c r="BY113" s="439"/>
      <c r="BZ113" s="439"/>
      <c r="CA113" s="439"/>
      <c r="CB113" s="439"/>
      <c r="CC113" s="439"/>
      <c r="CD113" s="439"/>
      <c r="CE113" s="439"/>
      <c r="CF113" s="439"/>
      <c r="CG113" s="439"/>
      <c r="CH113" s="439"/>
      <c r="CI113" s="439"/>
      <c r="CJ113" s="439"/>
      <c r="CK113" s="439"/>
      <c r="CL113" s="439"/>
      <c r="CM113" s="439"/>
      <c r="CN113" s="439"/>
      <c r="CO113" s="439"/>
      <c r="CP113" s="439"/>
      <c r="CQ113" s="439"/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39"/>
      <c r="DD113" s="439"/>
      <c r="DE113" s="439"/>
      <c r="DF113" s="439"/>
      <c r="DG113" s="439"/>
      <c r="DH113" s="439"/>
      <c r="DI113" s="439"/>
    </row>
    <row r="114" spans="2:113" s="14" customFormat="1" ht="12">
      <c r="B114" s="436"/>
      <c r="C114" s="436"/>
      <c r="D114" s="436"/>
      <c r="E114" s="434"/>
      <c r="F114" s="434"/>
      <c r="G114" s="732"/>
      <c r="H114" s="434"/>
      <c r="I114" s="732"/>
      <c r="J114" s="434"/>
      <c r="K114" s="664"/>
      <c r="L114" s="434"/>
      <c r="M114" s="664"/>
      <c r="N114" s="434"/>
      <c r="O114" s="732"/>
      <c r="P114" s="434"/>
      <c r="Q114" s="664"/>
      <c r="R114" s="434"/>
      <c r="S114" s="436"/>
      <c r="T114" s="458"/>
      <c r="U114" s="733"/>
      <c r="V114" s="458"/>
      <c r="W114" s="734"/>
      <c r="X114" s="458"/>
      <c r="Y114" s="13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39"/>
      <c r="BF114" s="439"/>
      <c r="BG114" s="439"/>
      <c r="BH114" s="439"/>
      <c r="BI114" s="439"/>
      <c r="BJ114" s="439"/>
      <c r="BK114" s="439"/>
      <c r="BL114" s="439"/>
      <c r="BM114" s="439"/>
      <c r="BN114" s="439"/>
      <c r="BO114" s="439"/>
      <c r="BP114" s="439"/>
      <c r="BQ114" s="439"/>
      <c r="BR114" s="439"/>
      <c r="BS114" s="439"/>
      <c r="BT114" s="439"/>
      <c r="BU114" s="439"/>
      <c r="BV114" s="439"/>
      <c r="BW114" s="439"/>
      <c r="BX114" s="439"/>
      <c r="BY114" s="439"/>
      <c r="BZ114" s="439"/>
      <c r="CA114" s="439"/>
      <c r="CB114" s="439"/>
      <c r="CC114" s="439"/>
      <c r="CD114" s="439"/>
      <c r="CE114" s="439"/>
      <c r="CF114" s="439"/>
      <c r="CG114" s="439"/>
      <c r="CH114" s="439"/>
      <c r="CI114" s="439"/>
      <c r="CJ114" s="439"/>
      <c r="CK114" s="439"/>
      <c r="CL114" s="439"/>
      <c r="CM114" s="439"/>
      <c r="CN114" s="439"/>
      <c r="CO114" s="439"/>
      <c r="CP114" s="439"/>
      <c r="CQ114" s="439"/>
      <c r="CR114" s="439"/>
      <c r="CS114" s="439"/>
      <c r="CT114" s="439"/>
      <c r="CU114" s="439"/>
      <c r="CV114" s="439"/>
      <c r="CW114" s="439"/>
      <c r="CX114" s="439"/>
      <c r="CY114" s="439"/>
      <c r="CZ114" s="439"/>
      <c r="DA114" s="439"/>
      <c r="DB114" s="439"/>
      <c r="DC114" s="439"/>
      <c r="DD114" s="439"/>
      <c r="DE114" s="439"/>
      <c r="DF114" s="439"/>
      <c r="DG114" s="439"/>
      <c r="DH114" s="439"/>
      <c r="DI114" s="439"/>
    </row>
    <row r="115" spans="2:113" s="14" customFormat="1" ht="12">
      <c r="B115" s="436"/>
      <c r="C115" s="436"/>
      <c r="D115" s="436"/>
      <c r="E115" s="434"/>
      <c r="F115" s="434"/>
      <c r="G115" s="732"/>
      <c r="H115" s="434"/>
      <c r="I115" s="732"/>
      <c r="J115" s="434"/>
      <c r="K115" s="664"/>
      <c r="L115" s="434"/>
      <c r="M115" s="664"/>
      <c r="N115" s="434"/>
      <c r="O115" s="732"/>
      <c r="P115" s="434"/>
      <c r="Q115" s="664"/>
      <c r="R115" s="434"/>
      <c r="S115" s="436"/>
      <c r="T115" s="434"/>
      <c r="U115" s="732"/>
      <c r="V115" s="434"/>
      <c r="W115" s="664"/>
      <c r="X115" s="434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39"/>
      <c r="BF115" s="439"/>
      <c r="BG115" s="439"/>
      <c r="BH115" s="439"/>
      <c r="BI115" s="439"/>
      <c r="BJ115" s="439"/>
      <c r="BK115" s="439"/>
      <c r="BL115" s="439"/>
      <c r="BM115" s="439"/>
      <c r="BN115" s="439"/>
      <c r="BO115" s="439"/>
      <c r="BP115" s="439"/>
      <c r="BQ115" s="439"/>
      <c r="BR115" s="439"/>
      <c r="BS115" s="439"/>
      <c r="BT115" s="439"/>
      <c r="BU115" s="439"/>
      <c r="BV115" s="439"/>
      <c r="BW115" s="439"/>
      <c r="BX115" s="439"/>
      <c r="BY115" s="439"/>
      <c r="BZ115" s="439"/>
      <c r="CA115" s="439"/>
      <c r="CB115" s="439"/>
      <c r="CC115" s="439"/>
      <c r="CD115" s="439"/>
      <c r="CE115" s="439"/>
      <c r="CF115" s="439"/>
      <c r="CG115" s="439"/>
      <c r="CH115" s="439"/>
      <c r="CI115" s="439"/>
      <c r="CJ115" s="439"/>
      <c r="CK115" s="439"/>
      <c r="CL115" s="439"/>
      <c r="CM115" s="439"/>
      <c r="CN115" s="439"/>
      <c r="CO115" s="439"/>
      <c r="CP115" s="439"/>
      <c r="CQ115" s="439"/>
      <c r="CR115" s="439"/>
      <c r="CS115" s="439"/>
      <c r="CT115" s="439"/>
      <c r="CU115" s="439"/>
      <c r="CV115" s="439"/>
      <c r="CW115" s="439"/>
      <c r="CX115" s="439"/>
      <c r="CY115" s="439"/>
      <c r="CZ115" s="439"/>
      <c r="DA115" s="439"/>
      <c r="DB115" s="439"/>
      <c r="DC115" s="439"/>
      <c r="DD115" s="439"/>
      <c r="DE115" s="439"/>
      <c r="DF115" s="439"/>
      <c r="DG115" s="439"/>
      <c r="DH115" s="439"/>
      <c r="DI115" s="439"/>
    </row>
    <row r="116" spans="2:113" s="14" customFormat="1" ht="12">
      <c r="B116" s="436"/>
      <c r="C116" s="436"/>
      <c r="D116" s="436"/>
      <c r="E116" s="434"/>
      <c r="F116" s="434"/>
      <c r="G116" s="732"/>
      <c r="H116" s="434"/>
      <c r="I116" s="732"/>
      <c r="J116" s="434"/>
      <c r="K116" s="664"/>
      <c r="L116" s="434"/>
      <c r="M116" s="664"/>
      <c r="N116" s="434"/>
      <c r="O116" s="732"/>
      <c r="P116" s="434"/>
      <c r="Q116" s="664"/>
      <c r="R116" s="434"/>
      <c r="S116" s="436"/>
      <c r="T116" s="434"/>
      <c r="U116" s="732"/>
      <c r="V116" s="434"/>
      <c r="W116" s="664"/>
      <c r="X116" s="434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439"/>
      <c r="BI116" s="439"/>
      <c r="BJ116" s="439"/>
      <c r="BK116" s="439"/>
      <c r="BL116" s="439"/>
      <c r="BM116" s="439"/>
      <c r="BN116" s="439"/>
      <c r="BO116" s="439"/>
      <c r="BP116" s="439"/>
      <c r="BQ116" s="439"/>
      <c r="BR116" s="439"/>
      <c r="BS116" s="439"/>
      <c r="BT116" s="439"/>
      <c r="BU116" s="439"/>
      <c r="BV116" s="439"/>
      <c r="BW116" s="439"/>
      <c r="BX116" s="439"/>
      <c r="BY116" s="439"/>
      <c r="BZ116" s="439"/>
      <c r="CA116" s="439"/>
      <c r="CB116" s="439"/>
      <c r="CC116" s="439"/>
      <c r="CD116" s="439"/>
      <c r="CE116" s="439"/>
      <c r="CF116" s="439"/>
      <c r="CG116" s="439"/>
      <c r="CH116" s="439"/>
      <c r="CI116" s="439"/>
      <c r="CJ116" s="439"/>
      <c r="CK116" s="439"/>
      <c r="CL116" s="439"/>
      <c r="CM116" s="439"/>
      <c r="CN116" s="439"/>
      <c r="CO116" s="439"/>
      <c r="CP116" s="439"/>
      <c r="CQ116" s="439"/>
      <c r="CR116" s="439"/>
      <c r="CS116" s="439"/>
      <c r="CT116" s="439"/>
      <c r="CU116" s="439"/>
      <c r="CV116" s="439"/>
      <c r="CW116" s="439"/>
      <c r="CX116" s="439"/>
      <c r="CY116" s="439"/>
      <c r="CZ116" s="439"/>
      <c r="DA116" s="439"/>
      <c r="DB116" s="439"/>
      <c r="DC116" s="439"/>
      <c r="DD116" s="439"/>
      <c r="DE116" s="439"/>
      <c r="DF116" s="439"/>
      <c r="DG116" s="439"/>
      <c r="DH116" s="439"/>
      <c r="DI116" s="439"/>
    </row>
    <row r="117" spans="2:113" s="14" customFormat="1" ht="12">
      <c r="B117" s="436"/>
      <c r="C117" s="436"/>
      <c r="D117" s="436"/>
      <c r="E117" s="434"/>
      <c r="F117" s="434"/>
      <c r="G117" s="732"/>
      <c r="H117" s="434"/>
      <c r="I117" s="732"/>
      <c r="J117" s="434"/>
      <c r="K117" s="664"/>
      <c r="L117" s="434"/>
      <c r="M117" s="664"/>
      <c r="N117" s="434"/>
      <c r="O117" s="732"/>
      <c r="P117" s="434"/>
      <c r="Q117" s="664"/>
      <c r="R117" s="434"/>
      <c r="S117" s="436"/>
      <c r="T117" s="434"/>
      <c r="U117" s="732"/>
      <c r="V117" s="434"/>
      <c r="W117" s="664"/>
      <c r="X117" s="434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39"/>
      <c r="BF117" s="439"/>
      <c r="BG117" s="439"/>
      <c r="BH117" s="439"/>
      <c r="BI117" s="439"/>
      <c r="BJ117" s="439"/>
      <c r="BK117" s="439"/>
      <c r="BL117" s="439"/>
      <c r="BM117" s="439"/>
      <c r="BN117" s="439"/>
      <c r="BO117" s="439"/>
      <c r="BP117" s="439"/>
      <c r="BQ117" s="439"/>
      <c r="BR117" s="439"/>
      <c r="BS117" s="439"/>
      <c r="BT117" s="439"/>
      <c r="BU117" s="439"/>
      <c r="BV117" s="439"/>
      <c r="BW117" s="439"/>
      <c r="BX117" s="439"/>
      <c r="BY117" s="439"/>
      <c r="BZ117" s="439"/>
      <c r="CA117" s="439"/>
      <c r="CB117" s="439"/>
      <c r="CC117" s="439"/>
      <c r="CD117" s="439"/>
      <c r="CE117" s="439"/>
      <c r="CF117" s="439"/>
      <c r="CG117" s="439"/>
      <c r="CH117" s="439"/>
      <c r="CI117" s="439"/>
      <c r="CJ117" s="439"/>
      <c r="CK117" s="439"/>
      <c r="CL117" s="439"/>
      <c r="CM117" s="439"/>
      <c r="CN117" s="439"/>
      <c r="CO117" s="439"/>
      <c r="CP117" s="439"/>
      <c r="CQ117" s="439"/>
      <c r="CR117" s="439"/>
      <c r="CS117" s="439"/>
      <c r="CT117" s="439"/>
      <c r="CU117" s="439"/>
      <c r="CV117" s="439"/>
      <c r="CW117" s="439"/>
      <c r="CX117" s="439"/>
      <c r="CY117" s="439"/>
      <c r="CZ117" s="439"/>
      <c r="DA117" s="439"/>
      <c r="DB117" s="439"/>
      <c r="DC117" s="439"/>
      <c r="DD117" s="439"/>
      <c r="DE117" s="439"/>
      <c r="DF117" s="439"/>
      <c r="DG117" s="439"/>
      <c r="DH117" s="439"/>
      <c r="DI117" s="439"/>
    </row>
    <row r="118" spans="2:113" s="14" customFormat="1" ht="12">
      <c r="B118" s="436"/>
      <c r="C118" s="436"/>
      <c r="D118" s="436"/>
      <c r="E118" s="434"/>
      <c r="F118" s="434"/>
      <c r="G118" s="732"/>
      <c r="H118" s="434"/>
      <c r="I118" s="732"/>
      <c r="J118" s="434"/>
      <c r="K118" s="664"/>
      <c r="L118" s="434"/>
      <c r="M118" s="664"/>
      <c r="N118" s="434"/>
      <c r="O118" s="732"/>
      <c r="P118" s="434"/>
      <c r="Q118" s="664"/>
      <c r="R118" s="434"/>
      <c r="S118" s="436"/>
      <c r="T118" s="434"/>
      <c r="U118" s="732"/>
      <c r="V118" s="434"/>
      <c r="W118" s="664"/>
      <c r="X118" s="434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/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/>
      <c r="CK118" s="439"/>
      <c r="CL118" s="439"/>
      <c r="CM118" s="439"/>
      <c r="CN118" s="439"/>
      <c r="CO118" s="439"/>
      <c r="CP118" s="439"/>
      <c r="CQ118" s="439"/>
      <c r="CR118" s="439"/>
      <c r="CS118" s="439"/>
      <c r="CT118" s="439"/>
      <c r="CU118" s="439"/>
      <c r="CV118" s="439"/>
      <c r="CW118" s="439"/>
      <c r="CX118" s="439"/>
      <c r="CY118" s="439"/>
      <c r="CZ118" s="439"/>
      <c r="DA118" s="439"/>
      <c r="DB118" s="439"/>
      <c r="DC118" s="439"/>
      <c r="DD118" s="439"/>
      <c r="DE118" s="439"/>
      <c r="DF118" s="439"/>
      <c r="DG118" s="439"/>
      <c r="DH118" s="439"/>
      <c r="DI118" s="439"/>
    </row>
    <row r="119" spans="2:113" s="14" customFormat="1" ht="12">
      <c r="B119" s="436"/>
      <c r="C119" s="436"/>
      <c r="D119" s="436"/>
      <c r="E119" s="434"/>
      <c r="F119" s="434"/>
      <c r="G119" s="732"/>
      <c r="H119" s="434"/>
      <c r="I119" s="732"/>
      <c r="J119" s="434"/>
      <c r="K119" s="664"/>
      <c r="L119" s="434"/>
      <c r="M119" s="664"/>
      <c r="N119" s="434"/>
      <c r="O119" s="732"/>
      <c r="P119" s="434"/>
      <c r="Q119" s="664"/>
      <c r="R119" s="434"/>
      <c r="S119" s="436"/>
      <c r="T119" s="434"/>
      <c r="U119" s="732"/>
      <c r="V119" s="434"/>
      <c r="W119" s="664"/>
      <c r="X119" s="434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439"/>
      <c r="BD119" s="439"/>
      <c r="BE119" s="439"/>
      <c r="BF119" s="439"/>
      <c r="BG119" s="439"/>
      <c r="BH119" s="439"/>
      <c r="BI119" s="439"/>
      <c r="BJ119" s="439"/>
      <c r="BK119" s="439"/>
      <c r="BL119" s="439"/>
      <c r="BM119" s="439"/>
      <c r="BN119" s="439"/>
      <c r="BO119" s="439"/>
      <c r="BP119" s="439"/>
      <c r="BQ119" s="439"/>
      <c r="BR119" s="439"/>
      <c r="BS119" s="439"/>
      <c r="BT119" s="439"/>
      <c r="BU119" s="439"/>
      <c r="BV119" s="439"/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39"/>
      <c r="CL119" s="439"/>
      <c r="CM119" s="439"/>
      <c r="CN119" s="439"/>
      <c r="CO119" s="439"/>
      <c r="CP119" s="439"/>
      <c r="CQ119" s="439"/>
      <c r="CR119" s="439"/>
      <c r="CS119" s="439"/>
      <c r="CT119" s="439"/>
      <c r="CU119" s="439"/>
      <c r="CV119" s="439"/>
      <c r="CW119" s="439"/>
      <c r="CX119" s="439"/>
      <c r="CY119" s="439"/>
      <c r="CZ119" s="439"/>
      <c r="DA119" s="439"/>
      <c r="DB119" s="439"/>
      <c r="DC119" s="439"/>
      <c r="DD119" s="439"/>
      <c r="DE119" s="439"/>
      <c r="DF119" s="439"/>
      <c r="DG119" s="439"/>
      <c r="DH119" s="439"/>
      <c r="DI119" s="439"/>
    </row>
    <row r="120" spans="2:113" s="14" customFormat="1" ht="12">
      <c r="B120" s="436"/>
      <c r="C120" s="436"/>
      <c r="D120" s="436"/>
      <c r="E120" s="434"/>
      <c r="F120" s="434"/>
      <c r="G120" s="732"/>
      <c r="H120" s="434"/>
      <c r="I120" s="732"/>
      <c r="J120" s="434"/>
      <c r="K120" s="664"/>
      <c r="L120" s="434"/>
      <c r="M120" s="664"/>
      <c r="N120" s="434"/>
      <c r="O120" s="732"/>
      <c r="P120" s="434"/>
      <c r="Q120" s="664"/>
      <c r="R120" s="434"/>
      <c r="S120" s="436"/>
      <c r="T120" s="434"/>
      <c r="U120" s="732"/>
      <c r="V120" s="434"/>
      <c r="W120" s="664"/>
      <c r="X120" s="434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39"/>
      <c r="BF120" s="439"/>
      <c r="BG120" s="439"/>
      <c r="BH120" s="439"/>
      <c r="BI120" s="439"/>
      <c r="BJ120" s="439"/>
      <c r="BK120" s="439"/>
      <c r="BL120" s="439"/>
      <c r="BM120" s="439"/>
      <c r="BN120" s="439"/>
      <c r="BO120" s="439"/>
      <c r="BP120" s="439"/>
      <c r="BQ120" s="439"/>
      <c r="BR120" s="439"/>
      <c r="BS120" s="439"/>
      <c r="BT120" s="439"/>
      <c r="BU120" s="439"/>
      <c r="BV120" s="439"/>
      <c r="BW120" s="439"/>
      <c r="BX120" s="439"/>
      <c r="BY120" s="439"/>
      <c r="BZ120" s="439"/>
      <c r="CA120" s="439"/>
      <c r="CB120" s="439"/>
      <c r="CC120" s="439"/>
      <c r="CD120" s="439"/>
      <c r="CE120" s="439"/>
      <c r="CF120" s="439"/>
      <c r="CG120" s="439"/>
      <c r="CH120" s="439"/>
      <c r="CI120" s="439"/>
      <c r="CJ120" s="439"/>
      <c r="CK120" s="439"/>
      <c r="CL120" s="439"/>
      <c r="CM120" s="439"/>
      <c r="CN120" s="439"/>
      <c r="CO120" s="439"/>
      <c r="CP120" s="439"/>
      <c r="CQ120" s="439"/>
      <c r="CR120" s="439"/>
      <c r="CS120" s="439"/>
      <c r="CT120" s="439"/>
      <c r="CU120" s="439"/>
      <c r="CV120" s="439"/>
      <c r="CW120" s="439"/>
      <c r="CX120" s="439"/>
      <c r="CY120" s="439"/>
      <c r="CZ120" s="439"/>
      <c r="DA120" s="439"/>
      <c r="DB120" s="439"/>
      <c r="DC120" s="439"/>
      <c r="DD120" s="439"/>
      <c r="DE120" s="439"/>
      <c r="DF120" s="439"/>
      <c r="DG120" s="439"/>
      <c r="DH120" s="439"/>
      <c r="DI120" s="439"/>
    </row>
    <row r="121" spans="2:113" s="14" customFormat="1" ht="12">
      <c r="B121" s="436"/>
      <c r="C121" s="436"/>
      <c r="D121" s="436"/>
      <c r="E121" s="434"/>
      <c r="F121" s="434"/>
      <c r="G121" s="732"/>
      <c r="H121" s="434"/>
      <c r="I121" s="732"/>
      <c r="J121" s="434"/>
      <c r="K121" s="664"/>
      <c r="L121" s="434"/>
      <c r="M121" s="664"/>
      <c r="N121" s="434"/>
      <c r="O121" s="732"/>
      <c r="P121" s="434"/>
      <c r="Q121" s="664"/>
      <c r="R121" s="434"/>
      <c r="S121" s="436"/>
      <c r="T121" s="434"/>
      <c r="U121" s="732"/>
      <c r="V121" s="434"/>
      <c r="W121" s="664"/>
      <c r="X121" s="434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39"/>
      <c r="BF121" s="439"/>
      <c r="BG121" s="439"/>
      <c r="BH121" s="439"/>
      <c r="BI121" s="439"/>
      <c r="BJ121" s="439"/>
      <c r="BK121" s="439"/>
      <c r="BL121" s="439"/>
      <c r="BM121" s="439"/>
      <c r="BN121" s="439"/>
      <c r="BO121" s="439"/>
      <c r="BP121" s="439"/>
      <c r="BQ121" s="439"/>
      <c r="BR121" s="439"/>
      <c r="BS121" s="439"/>
      <c r="BT121" s="439"/>
      <c r="BU121" s="439"/>
      <c r="BV121" s="439"/>
      <c r="BW121" s="439"/>
      <c r="BX121" s="439"/>
      <c r="BY121" s="439"/>
      <c r="BZ121" s="439"/>
      <c r="CA121" s="439"/>
      <c r="CB121" s="439"/>
      <c r="CC121" s="439"/>
      <c r="CD121" s="439"/>
      <c r="CE121" s="439"/>
      <c r="CF121" s="439"/>
      <c r="CG121" s="439"/>
      <c r="CH121" s="439"/>
      <c r="CI121" s="439"/>
      <c r="CJ121" s="439"/>
      <c r="CK121" s="439"/>
      <c r="CL121" s="439"/>
      <c r="CM121" s="439"/>
      <c r="CN121" s="439"/>
      <c r="CO121" s="439"/>
      <c r="CP121" s="439"/>
      <c r="CQ121" s="439"/>
      <c r="CR121" s="439"/>
      <c r="CS121" s="439"/>
      <c r="CT121" s="439"/>
      <c r="CU121" s="439"/>
      <c r="CV121" s="439"/>
      <c r="CW121" s="439"/>
      <c r="CX121" s="439"/>
      <c r="CY121" s="439"/>
      <c r="CZ121" s="439"/>
      <c r="DA121" s="439"/>
      <c r="DB121" s="439"/>
      <c r="DC121" s="439"/>
      <c r="DD121" s="439"/>
      <c r="DE121" s="439"/>
      <c r="DF121" s="439"/>
      <c r="DG121" s="439"/>
      <c r="DH121" s="439"/>
      <c r="DI121" s="439"/>
    </row>
    <row r="122" spans="2:113" s="14" customFormat="1" ht="12">
      <c r="B122" s="436"/>
      <c r="C122" s="436"/>
      <c r="D122" s="436"/>
      <c r="E122" s="434"/>
      <c r="F122" s="434"/>
      <c r="G122" s="732"/>
      <c r="H122" s="434"/>
      <c r="I122" s="732"/>
      <c r="J122" s="434"/>
      <c r="K122" s="664"/>
      <c r="L122" s="434"/>
      <c r="M122" s="664"/>
      <c r="N122" s="434"/>
      <c r="O122" s="732"/>
      <c r="P122" s="434"/>
      <c r="Q122" s="664"/>
      <c r="R122" s="434"/>
      <c r="S122" s="436"/>
      <c r="T122" s="434"/>
      <c r="U122" s="732"/>
      <c r="V122" s="434"/>
      <c r="W122" s="664"/>
      <c r="X122" s="434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39"/>
      <c r="BF122" s="439"/>
      <c r="BG122" s="439"/>
      <c r="BH122" s="439"/>
      <c r="BI122" s="439"/>
      <c r="BJ122" s="439"/>
      <c r="BK122" s="439"/>
      <c r="BL122" s="439"/>
      <c r="BM122" s="439"/>
      <c r="BN122" s="439"/>
      <c r="BO122" s="439"/>
      <c r="BP122" s="439"/>
      <c r="BQ122" s="439"/>
      <c r="BR122" s="439"/>
      <c r="BS122" s="439"/>
      <c r="BT122" s="439"/>
      <c r="BU122" s="439"/>
      <c r="BV122" s="439"/>
      <c r="BW122" s="439"/>
      <c r="BX122" s="439"/>
      <c r="BY122" s="439"/>
      <c r="BZ122" s="439"/>
      <c r="CA122" s="439"/>
      <c r="CB122" s="439"/>
      <c r="CC122" s="439"/>
      <c r="CD122" s="439"/>
      <c r="CE122" s="439"/>
      <c r="CF122" s="439"/>
      <c r="CG122" s="439"/>
      <c r="CH122" s="439"/>
      <c r="CI122" s="439"/>
      <c r="CJ122" s="439"/>
      <c r="CK122" s="439"/>
      <c r="CL122" s="439"/>
      <c r="CM122" s="439"/>
      <c r="CN122" s="439"/>
      <c r="CO122" s="439"/>
      <c r="CP122" s="439"/>
      <c r="CQ122" s="439"/>
      <c r="CR122" s="439"/>
      <c r="CS122" s="439"/>
      <c r="CT122" s="439"/>
      <c r="CU122" s="439"/>
      <c r="CV122" s="439"/>
      <c r="CW122" s="439"/>
      <c r="CX122" s="439"/>
      <c r="CY122" s="439"/>
      <c r="CZ122" s="439"/>
      <c r="DA122" s="439"/>
      <c r="DB122" s="439"/>
      <c r="DC122" s="439"/>
      <c r="DD122" s="439"/>
      <c r="DE122" s="439"/>
      <c r="DF122" s="439"/>
      <c r="DG122" s="439"/>
      <c r="DH122" s="439"/>
      <c r="DI122" s="439"/>
    </row>
    <row r="123" spans="2:113" s="14" customFormat="1" ht="12">
      <c r="B123" s="436"/>
      <c r="C123" s="436"/>
      <c r="D123" s="436"/>
      <c r="E123" s="434"/>
      <c r="F123" s="434"/>
      <c r="G123" s="732"/>
      <c r="H123" s="434"/>
      <c r="I123" s="732"/>
      <c r="J123" s="434"/>
      <c r="K123" s="664"/>
      <c r="L123" s="434"/>
      <c r="M123" s="664"/>
      <c r="N123" s="434"/>
      <c r="O123" s="732"/>
      <c r="P123" s="434"/>
      <c r="Q123" s="664"/>
      <c r="R123" s="434"/>
      <c r="S123" s="436"/>
      <c r="T123" s="434"/>
      <c r="U123" s="732"/>
      <c r="V123" s="434"/>
      <c r="W123" s="664"/>
      <c r="X123" s="434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  <c r="AT123" s="439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39"/>
      <c r="BM123" s="439"/>
      <c r="BN123" s="439"/>
      <c r="BO123" s="439"/>
      <c r="BP123" s="439"/>
      <c r="BQ123" s="439"/>
      <c r="BR123" s="439"/>
      <c r="BS123" s="439"/>
      <c r="BT123" s="439"/>
      <c r="BU123" s="439"/>
      <c r="BV123" s="439"/>
      <c r="BW123" s="439"/>
      <c r="BX123" s="439"/>
      <c r="BY123" s="439"/>
      <c r="BZ123" s="439"/>
      <c r="CA123" s="439"/>
      <c r="CB123" s="439"/>
      <c r="CC123" s="439"/>
      <c r="CD123" s="439"/>
      <c r="CE123" s="439"/>
      <c r="CF123" s="439"/>
      <c r="CG123" s="439"/>
      <c r="CH123" s="439"/>
      <c r="CI123" s="439"/>
      <c r="CJ123" s="439"/>
      <c r="CK123" s="439"/>
      <c r="CL123" s="439"/>
      <c r="CM123" s="439"/>
      <c r="CN123" s="439"/>
      <c r="CO123" s="439"/>
      <c r="CP123" s="439"/>
      <c r="CQ123" s="439"/>
      <c r="CR123" s="439"/>
      <c r="CS123" s="439"/>
      <c r="CT123" s="439"/>
      <c r="CU123" s="439"/>
      <c r="CV123" s="439"/>
      <c r="CW123" s="439"/>
      <c r="CX123" s="439"/>
      <c r="CY123" s="439"/>
      <c r="CZ123" s="439"/>
      <c r="DA123" s="439"/>
      <c r="DB123" s="439"/>
      <c r="DC123" s="439"/>
      <c r="DD123" s="439"/>
      <c r="DE123" s="439"/>
      <c r="DF123" s="439"/>
      <c r="DG123" s="439"/>
      <c r="DH123" s="439"/>
      <c r="DI123" s="439"/>
    </row>
    <row r="124" spans="2:113" s="14" customFormat="1" ht="12">
      <c r="B124" s="436"/>
      <c r="C124" s="436"/>
      <c r="D124" s="436"/>
      <c r="E124" s="434"/>
      <c r="F124" s="434"/>
      <c r="G124" s="732"/>
      <c r="H124" s="434"/>
      <c r="I124" s="732"/>
      <c r="J124" s="434"/>
      <c r="K124" s="664"/>
      <c r="L124" s="434"/>
      <c r="M124" s="664"/>
      <c r="N124" s="434"/>
      <c r="O124" s="732"/>
      <c r="P124" s="434"/>
      <c r="Q124" s="664"/>
      <c r="R124" s="434"/>
      <c r="S124" s="436"/>
      <c r="T124" s="434"/>
      <c r="U124" s="732"/>
      <c r="V124" s="434"/>
      <c r="W124" s="664"/>
      <c r="X124" s="434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  <c r="AT124" s="439"/>
      <c r="AU124" s="439"/>
      <c r="AV124" s="439"/>
      <c r="AW124" s="439"/>
      <c r="AX124" s="439"/>
      <c r="AY124" s="439"/>
      <c r="AZ124" s="439"/>
      <c r="BA124" s="439"/>
      <c r="BB124" s="439"/>
      <c r="BC124" s="439"/>
      <c r="BD124" s="439"/>
      <c r="BE124" s="439"/>
      <c r="BF124" s="439"/>
      <c r="BG124" s="439"/>
      <c r="BH124" s="439"/>
      <c r="BI124" s="439"/>
      <c r="BJ124" s="439"/>
      <c r="BK124" s="439"/>
      <c r="BL124" s="439"/>
      <c r="BM124" s="439"/>
      <c r="BN124" s="439"/>
      <c r="BO124" s="439"/>
      <c r="BP124" s="439"/>
      <c r="BQ124" s="439"/>
      <c r="BR124" s="439"/>
      <c r="BS124" s="439"/>
      <c r="BT124" s="439"/>
      <c r="BU124" s="439"/>
      <c r="BV124" s="439"/>
      <c r="BW124" s="439"/>
      <c r="BX124" s="439"/>
      <c r="BY124" s="439"/>
      <c r="BZ124" s="439"/>
      <c r="CA124" s="439"/>
      <c r="CB124" s="439"/>
      <c r="CC124" s="439"/>
      <c r="CD124" s="439"/>
      <c r="CE124" s="439"/>
      <c r="CF124" s="439"/>
      <c r="CG124" s="439"/>
      <c r="CH124" s="439"/>
      <c r="CI124" s="439"/>
      <c r="CJ124" s="439"/>
      <c r="CK124" s="439"/>
      <c r="CL124" s="439"/>
      <c r="CM124" s="439"/>
      <c r="CN124" s="439"/>
      <c r="CO124" s="439"/>
      <c r="CP124" s="439"/>
      <c r="CQ124" s="439"/>
      <c r="CR124" s="439"/>
      <c r="CS124" s="439"/>
      <c r="CT124" s="439"/>
      <c r="CU124" s="439"/>
      <c r="CV124" s="439"/>
      <c r="CW124" s="439"/>
      <c r="CX124" s="439"/>
      <c r="CY124" s="439"/>
      <c r="CZ124" s="439"/>
      <c r="DA124" s="439"/>
      <c r="DB124" s="439"/>
      <c r="DC124" s="439"/>
      <c r="DD124" s="439"/>
      <c r="DE124" s="439"/>
      <c r="DF124" s="439"/>
      <c r="DG124" s="439"/>
      <c r="DH124" s="439"/>
      <c r="DI124" s="439"/>
    </row>
    <row r="125" spans="2:113" s="14" customFormat="1" ht="12">
      <c r="B125" s="436"/>
      <c r="C125" s="436"/>
      <c r="D125" s="436"/>
      <c r="E125" s="434"/>
      <c r="F125" s="434"/>
      <c r="G125" s="732"/>
      <c r="H125" s="434"/>
      <c r="I125" s="732"/>
      <c r="J125" s="434"/>
      <c r="K125" s="664"/>
      <c r="L125" s="434"/>
      <c r="M125" s="664"/>
      <c r="N125" s="434"/>
      <c r="O125" s="732"/>
      <c r="P125" s="434"/>
      <c r="Q125" s="664"/>
      <c r="R125" s="434"/>
      <c r="S125" s="436"/>
      <c r="T125" s="434"/>
      <c r="U125" s="732"/>
      <c r="V125" s="434"/>
      <c r="W125" s="664"/>
      <c r="X125" s="434"/>
      <c r="AA125" s="439"/>
      <c r="AB125" s="439"/>
      <c r="AC125" s="439"/>
      <c r="AD125" s="439"/>
      <c r="AE125" s="439"/>
      <c r="AF125" s="439"/>
      <c r="AG125" s="439"/>
      <c r="AH125" s="439"/>
      <c r="AI125" s="439"/>
      <c r="AJ125" s="439"/>
      <c r="AK125" s="439"/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9"/>
      <c r="AW125" s="439"/>
      <c r="AX125" s="439"/>
      <c r="AY125" s="439"/>
      <c r="AZ125" s="439"/>
      <c r="BA125" s="439"/>
      <c r="BB125" s="439"/>
      <c r="BC125" s="439"/>
      <c r="BD125" s="439"/>
      <c r="BE125" s="439"/>
      <c r="BF125" s="439"/>
      <c r="BG125" s="439"/>
      <c r="BH125" s="439"/>
      <c r="BI125" s="439"/>
      <c r="BJ125" s="439"/>
      <c r="BK125" s="439"/>
      <c r="BL125" s="439"/>
      <c r="BM125" s="439"/>
      <c r="BN125" s="439"/>
      <c r="BO125" s="439"/>
      <c r="BP125" s="439"/>
      <c r="BQ125" s="439"/>
      <c r="BR125" s="439"/>
      <c r="BS125" s="439"/>
      <c r="BT125" s="439"/>
      <c r="BU125" s="439"/>
      <c r="BV125" s="439"/>
      <c r="BW125" s="439"/>
      <c r="BX125" s="439"/>
      <c r="BY125" s="439"/>
      <c r="BZ125" s="439"/>
      <c r="CA125" s="439"/>
      <c r="CB125" s="439"/>
      <c r="CC125" s="439"/>
      <c r="CD125" s="439"/>
      <c r="CE125" s="439"/>
      <c r="CF125" s="439"/>
      <c r="CG125" s="439"/>
      <c r="CH125" s="439"/>
      <c r="CI125" s="439"/>
      <c r="CJ125" s="439"/>
      <c r="CK125" s="439"/>
      <c r="CL125" s="439"/>
      <c r="CM125" s="439"/>
      <c r="CN125" s="439"/>
      <c r="CO125" s="439"/>
      <c r="CP125" s="439"/>
      <c r="CQ125" s="439"/>
      <c r="CR125" s="439"/>
      <c r="CS125" s="439"/>
      <c r="CT125" s="439"/>
      <c r="CU125" s="439"/>
      <c r="CV125" s="439"/>
      <c r="CW125" s="439"/>
      <c r="CX125" s="439"/>
      <c r="CY125" s="439"/>
      <c r="CZ125" s="439"/>
      <c r="DA125" s="439"/>
      <c r="DB125" s="439"/>
      <c r="DC125" s="439"/>
      <c r="DD125" s="439"/>
      <c r="DE125" s="439"/>
      <c r="DF125" s="439"/>
      <c r="DG125" s="439"/>
      <c r="DH125" s="439"/>
      <c r="DI125" s="439"/>
    </row>
    <row r="126" spans="2:113" s="14" customFormat="1" ht="12">
      <c r="B126" s="436"/>
      <c r="C126" s="436"/>
      <c r="D126" s="436"/>
      <c r="E126" s="434"/>
      <c r="F126" s="434"/>
      <c r="G126" s="732"/>
      <c r="H126" s="434"/>
      <c r="I126" s="732"/>
      <c r="J126" s="434"/>
      <c r="K126" s="664"/>
      <c r="L126" s="434"/>
      <c r="M126" s="664"/>
      <c r="N126" s="434"/>
      <c r="O126" s="732"/>
      <c r="P126" s="434"/>
      <c r="Q126" s="664"/>
      <c r="R126" s="434"/>
      <c r="S126" s="436"/>
      <c r="T126" s="434"/>
      <c r="U126" s="732"/>
      <c r="V126" s="434"/>
      <c r="W126" s="664"/>
      <c r="X126" s="434"/>
      <c r="AA126" s="439"/>
      <c r="AB126" s="439"/>
      <c r="AC126" s="439"/>
      <c r="AD126" s="439"/>
      <c r="AE126" s="439"/>
      <c r="AF126" s="439"/>
      <c r="AG126" s="439"/>
      <c r="AH126" s="439"/>
      <c r="AI126" s="439"/>
      <c r="AJ126" s="439"/>
      <c r="AK126" s="439"/>
      <c r="AL126" s="439"/>
      <c r="AM126" s="439"/>
      <c r="AN126" s="439"/>
      <c r="AO126" s="439"/>
      <c r="AP126" s="439"/>
      <c r="AQ126" s="439"/>
      <c r="AR126" s="439"/>
      <c r="AS126" s="439"/>
      <c r="AT126" s="439"/>
      <c r="AU126" s="439"/>
      <c r="AV126" s="439"/>
      <c r="AW126" s="439"/>
      <c r="AX126" s="439"/>
      <c r="AY126" s="439"/>
      <c r="AZ126" s="439"/>
      <c r="BA126" s="439"/>
      <c r="BB126" s="439"/>
      <c r="BC126" s="439"/>
      <c r="BD126" s="439"/>
      <c r="BE126" s="439"/>
      <c r="BF126" s="439"/>
      <c r="BG126" s="439"/>
      <c r="BH126" s="439"/>
      <c r="BI126" s="439"/>
      <c r="BJ126" s="439"/>
      <c r="BK126" s="439"/>
      <c r="BL126" s="439"/>
      <c r="BM126" s="439"/>
      <c r="BN126" s="439"/>
      <c r="BO126" s="439"/>
      <c r="BP126" s="439"/>
      <c r="BQ126" s="439"/>
      <c r="BR126" s="439"/>
      <c r="BS126" s="439"/>
      <c r="BT126" s="439"/>
      <c r="BU126" s="439"/>
      <c r="BV126" s="439"/>
      <c r="BW126" s="439"/>
      <c r="BX126" s="439"/>
      <c r="BY126" s="439"/>
      <c r="BZ126" s="439"/>
      <c r="CA126" s="439"/>
      <c r="CB126" s="439"/>
      <c r="CC126" s="439"/>
      <c r="CD126" s="439"/>
      <c r="CE126" s="439"/>
      <c r="CF126" s="439"/>
      <c r="CG126" s="439"/>
      <c r="CH126" s="439"/>
      <c r="CI126" s="439"/>
      <c r="CJ126" s="439"/>
      <c r="CK126" s="439"/>
      <c r="CL126" s="439"/>
      <c r="CM126" s="439"/>
      <c r="CN126" s="439"/>
      <c r="CO126" s="439"/>
      <c r="CP126" s="439"/>
      <c r="CQ126" s="439"/>
      <c r="CR126" s="439"/>
      <c r="CS126" s="439"/>
      <c r="CT126" s="439"/>
      <c r="CU126" s="439"/>
      <c r="CV126" s="439"/>
      <c r="CW126" s="439"/>
      <c r="CX126" s="439"/>
      <c r="CY126" s="439"/>
      <c r="CZ126" s="439"/>
      <c r="DA126" s="439"/>
      <c r="DB126" s="439"/>
      <c r="DC126" s="439"/>
      <c r="DD126" s="439"/>
      <c r="DE126" s="439"/>
      <c r="DF126" s="439"/>
      <c r="DG126" s="439"/>
      <c r="DH126" s="439"/>
      <c r="DI126" s="439"/>
    </row>
    <row r="127" spans="2:113" s="14" customFormat="1" ht="12">
      <c r="B127" s="436"/>
      <c r="C127" s="436"/>
      <c r="D127" s="436"/>
      <c r="E127" s="434"/>
      <c r="F127" s="434"/>
      <c r="G127" s="732"/>
      <c r="H127" s="434"/>
      <c r="I127" s="732"/>
      <c r="J127" s="434"/>
      <c r="K127" s="664"/>
      <c r="L127" s="434"/>
      <c r="M127" s="664"/>
      <c r="N127" s="434"/>
      <c r="O127" s="732"/>
      <c r="P127" s="434"/>
      <c r="Q127" s="664"/>
      <c r="R127" s="434"/>
      <c r="S127" s="436"/>
      <c r="T127" s="434"/>
      <c r="U127" s="732"/>
      <c r="V127" s="434"/>
      <c r="W127" s="664"/>
      <c r="X127" s="434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39"/>
      <c r="AV127" s="439"/>
      <c r="AW127" s="439"/>
      <c r="AX127" s="439"/>
      <c r="AY127" s="439"/>
      <c r="AZ127" s="439"/>
      <c r="BA127" s="439"/>
      <c r="BB127" s="439"/>
      <c r="BC127" s="439"/>
      <c r="BD127" s="439"/>
      <c r="BE127" s="439"/>
      <c r="BF127" s="439"/>
      <c r="BG127" s="439"/>
      <c r="BH127" s="439"/>
      <c r="BI127" s="439"/>
      <c r="BJ127" s="439"/>
      <c r="BK127" s="439"/>
      <c r="BL127" s="439"/>
      <c r="BM127" s="439"/>
      <c r="BN127" s="439"/>
      <c r="BO127" s="439"/>
      <c r="BP127" s="439"/>
      <c r="BQ127" s="439"/>
      <c r="BR127" s="439"/>
      <c r="BS127" s="439"/>
      <c r="BT127" s="439"/>
      <c r="BU127" s="439"/>
      <c r="BV127" s="439"/>
      <c r="BW127" s="439"/>
      <c r="BX127" s="439"/>
      <c r="BY127" s="439"/>
      <c r="BZ127" s="439"/>
      <c r="CA127" s="439"/>
      <c r="CB127" s="439"/>
      <c r="CC127" s="439"/>
      <c r="CD127" s="439"/>
      <c r="CE127" s="439"/>
      <c r="CF127" s="439"/>
      <c r="CG127" s="439"/>
      <c r="CH127" s="439"/>
      <c r="CI127" s="439"/>
      <c r="CJ127" s="439"/>
      <c r="CK127" s="439"/>
      <c r="CL127" s="439"/>
      <c r="CM127" s="439"/>
      <c r="CN127" s="439"/>
      <c r="CO127" s="439"/>
      <c r="CP127" s="439"/>
      <c r="CQ127" s="439"/>
      <c r="CR127" s="439"/>
      <c r="CS127" s="439"/>
      <c r="CT127" s="439"/>
      <c r="CU127" s="439"/>
      <c r="CV127" s="439"/>
      <c r="CW127" s="439"/>
      <c r="CX127" s="439"/>
      <c r="CY127" s="439"/>
      <c r="CZ127" s="439"/>
      <c r="DA127" s="439"/>
      <c r="DB127" s="439"/>
      <c r="DC127" s="439"/>
      <c r="DD127" s="439"/>
      <c r="DE127" s="439"/>
      <c r="DF127" s="439"/>
      <c r="DG127" s="439"/>
      <c r="DH127" s="439"/>
      <c r="DI127" s="439"/>
    </row>
    <row r="128" spans="2:113" s="14" customFormat="1" ht="12">
      <c r="B128" s="436"/>
      <c r="C128" s="436"/>
      <c r="D128" s="436"/>
      <c r="E128" s="434"/>
      <c r="F128" s="434"/>
      <c r="G128" s="732"/>
      <c r="H128" s="434"/>
      <c r="I128" s="732"/>
      <c r="J128" s="434"/>
      <c r="K128" s="664"/>
      <c r="L128" s="434"/>
      <c r="M128" s="664"/>
      <c r="N128" s="434"/>
      <c r="O128" s="732"/>
      <c r="P128" s="434"/>
      <c r="Q128" s="664"/>
      <c r="R128" s="434"/>
      <c r="S128" s="436"/>
      <c r="T128" s="434"/>
      <c r="U128" s="732"/>
      <c r="V128" s="434"/>
      <c r="W128" s="664"/>
      <c r="X128" s="434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439"/>
      <c r="CG128" s="439"/>
      <c r="CH128" s="439"/>
      <c r="CI128" s="439"/>
      <c r="CJ128" s="439"/>
      <c r="CK128" s="439"/>
      <c r="CL128" s="439"/>
      <c r="CM128" s="439"/>
      <c r="CN128" s="439"/>
      <c r="CO128" s="439"/>
      <c r="CP128" s="439"/>
      <c r="CQ128" s="439"/>
      <c r="CR128" s="439"/>
      <c r="CS128" s="439"/>
      <c r="CT128" s="439"/>
      <c r="CU128" s="439"/>
      <c r="CV128" s="439"/>
      <c r="CW128" s="439"/>
      <c r="CX128" s="439"/>
      <c r="CY128" s="439"/>
      <c r="CZ128" s="439"/>
      <c r="DA128" s="439"/>
      <c r="DB128" s="439"/>
      <c r="DC128" s="439"/>
      <c r="DD128" s="439"/>
      <c r="DE128" s="439"/>
      <c r="DF128" s="439"/>
      <c r="DG128" s="439"/>
      <c r="DH128" s="439"/>
      <c r="DI128" s="439"/>
    </row>
    <row r="129" spans="2:24" ht="12">
      <c r="B129" s="735"/>
      <c r="C129" s="735"/>
      <c r="D129" s="735"/>
      <c r="E129" s="736"/>
      <c r="F129" s="736"/>
      <c r="G129" s="737"/>
      <c r="H129" s="736"/>
      <c r="I129" s="737"/>
      <c r="J129" s="736"/>
      <c r="K129" s="738"/>
      <c r="L129" s="736"/>
      <c r="M129" s="738"/>
      <c r="N129" s="736"/>
      <c r="O129" s="737"/>
      <c r="P129" s="736"/>
      <c r="Q129" s="738"/>
      <c r="R129" s="736"/>
      <c r="S129" s="436"/>
      <c r="T129" s="736"/>
      <c r="U129" s="737"/>
      <c r="V129" s="736"/>
      <c r="W129" s="738"/>
      <c r="X129" s="736"/>
    </row>
    <row r="130" spans="2:24" ht="12">
      <c r="B130" s="735"/>
      <c r="C130" s="735"/>
      <c r="D130" s="735"/>
      <c r="E130" s="736"/>
      <c r="F130" s="736"/>
      <c r="G130" s="737"/>
      <c r="H130" s="736"/>
      <c r="I130" s="737"/>
      <c r="J130" s="736"/>
      <c r="K130" s="738"/>
      <c r="L130" s="736"/>
      <c r="M130" s="738"/>
      <c r="N130" s="736"/>
      <c r="O130" s="737"/>
      <c r="P130" s="736"/>
      <c r="Q130" s="738"/>
      <c r="R130" s="736"/>
      <c r="S130" s="436"/>
      <c r="T130" s="736"/>
      <c r="U130" s="737"/>
      <c r="V130" s="736"/>
      <c r="W130" s="738"/>
      <c r="X130" s="736"/>
    </row>
    <row r="131" spans="2:24" ht="12">
      <c r="B131" s="735"/>
      <c r="C131" s="735"/>
      <c r="D131" s="735"/>
      <c r="E131" s="736"/>
      <c r="F131" s="736"/>
      <c r="G131" s="737"/>
      <c r="H131" s="736"/>
      <c r="I131" s="737"/>
      <c r="J131" s="736"/>
      <c r="K131" s="738"/>
      <c r="L131" s="736"/>
      <c r="M131" s="738"/>
      <c r="N131" s="736"/>
      <c r="O131" s="737"/>
      <c r="P131" s="736"/>
      <c r="Q131" s="738"/>
      <c r="R131" s="736"/>
      <c r="S131" s="436"/>
      <c r="T131" s="736"/>
      <c r="U131" s="737"/>
      <c r="V131" s="736"/>
      <c r="W131" s="738"/>
      <c r="X131" s="736"/>
    </row>
    <row r="132" spans="2:24" ht="12">
      <c r="B132" s="735"/>
      <c r="C132" s="735"/>
      <c r="D132" s="735"/>
      <c r="E132" s="736"/>
      <c r="F132" s="736"/>
      <c r="G132" s="737"/>
      <c r="H132" s="736"/>
      <c r="I132" s="737"/>
      <c r="J132" s="736"/>
      <c r="K132" s="738"/>
      <c r="L132" s="736"/>
      <c r="M132" s="738"/>
      <c r="N132" s="736"/>
      <c r="O132" s="737"/>
      <c r="P132" s="736"/>
      <c r="Q132" s="738"/>
      <c r="R132" s="736"/>
      <c r="S132" s="436"/>
      <c r="T132" s="736"/>
      <c r="U132" s="737"/>
      <c r="V132" s="736"/>
      <c r="W132" s="738"/>
      <c r="X132" s="736"/>
    </row>
    <row r="133" spans="2:24" ht="12">
      <c r="B133" s="735"/>
      <c r="C133" s="735"/>
      <c r="D133" s="735"/>
      <c r="E133" s="736"/>
      <c r="F133" s="736"/>
      <c r="G133" s="737"/>
      <c r="H133" s="736"/>
      <c r="I133" s="737"/>
      <c r="J133" s="736"/>
      <c r="K133" s="738"/>
      <c r="L133" s="736"/>
      <c r="M133" s="738"/>
      <c r="N133" s="736"/>
      <c r="O133" s="737"/>
      <c r="P133" s="736"/>
      <c r="Q133" s="738"/>
      <c r="R133" s="736"/>
      <c r="S133" s="436"/>
      <c r="T133" s="736"/>
      <c r="U133" s="737"/>
      <c r="V133" s="736"/>
      <c r="W133" s="738"/>
      <c r="X133" s="736"/>
    </row>
    <row r="134" spans="2:24" ht="12">
      <c r="B134" s="735"/>
      <c r="C134" s="735"/>
      <c r="D134" s="735"/>
      <c r="E134" s="736"/>
      <c r="F134" s="736"/>
      <c r="G134" s="737"/>
      <c r="H134" s="736"/>
      <c r="I134" s="737"/>
      <c r="J134" s="736"/>
      <c r="K134" s="738"/>
      <c r="L134" s="736"/>
      <c r="M134" s="738"/>
      <c r="N134" s="736"/>
      <c r="O134" s="737"/>
      <c r="P134" s="736"/>
      <c r="Q134" s="738"/>
      <c r="R134" s="736"/>
      <c r="S134" s="436"/>
      <c r="T134" s="736"/>
      <c r="U134" s="737"/>
      <c r="V134" s="736"/>
      <c r="W134" s="738"/>
      <c r="X134" s="736"/>
    </row>
    <row r="135" spans="2:24" ht="12">
      <c r="B135" s="735"/>
      <c r="C135" s="735"/>
      <c r="D135" s="735"/>
      <c r="E135" s="736"/>
      <c r="F135" s="736"/>
      <c r="G135" s="737"/>
      <c r="H135" s="736"/>
      <c r="I135" s="737"/>
      <c r="J135" s="736"/>
      <c r="K135" s="738"/>
      <c r="L135" s="736"/>
      <c r="M135" s="738"/>
      <c r="N135" s="736"/>
      <c r="O135" s="737"/>
      <c r="P135" s="736"/>
      <c r="Q135" s="738"/>
      <c r="R135" s="736"/>
      <c r="S135" s="436"/>
      <c r="T135" s="736"/>
      <c r="U135" s="737"/>
      <c r="V135" s="736"/>
      <c r="W135" s="738"/>
      <c r="X135" s="736"/>
    </row>
    <row r="136" spans="2:24" ht="12">
      <c r="B136" s="735"/>
      <c r="C136" s="735"/>
      <c r="D136" s="735"/>
      <c r="E136" s="736"/>
      <c r="F136" s="736"/>
      <c r="G136" s="737"/>
      <c r="H136" s="736"/>
      <c r="I136" s="737"/>
      <c r="J136" s="736"/>
      <c r="K136" s="738"/>
      <c r="L136" s="736"/>
      <c r="M136" s="738"/>
      <c r="N136" s="736"/>
      <c r="O136" s="737"/>
      <c r="P136" s="736"/>
      <c r="Q136" s="738"/>
      <c r="R136" s="736"/>
      <c r="S136" s="436"/>
      <c r="T136" s="736"/>
      <c r="U136" s="737"/>
      <c r="V136" s="736"/>
      <c r="W136" s="738"/>
      <c r="X136" s="736"/>
    </row>
    <row r="137" spans="2:24" ht="12">
      <c r="B137" s="735"/>
      <c r="C137" s="735"/>
      <c r="D137" s="735"/>
      <c r="E137" s="736"/>
      <c r="F137" s="736"/>
      <c r="G137" s="737"/>
      <c r="H137" s="736"/>
      <c r="I137" s="737"/>
      <c r="J137" s="736"/>
      <c r="K137" s="738"/>
      <c r="L137" s="736"/>
      <c r="M137" s="738"/>
      <c r="N137" s="736"/>
      <c r="O137" s="737"/>
      <c r="P137" s="736"/>
      <c r="Q137" s="738"/>
      <c r="R137" s="736"/>
      <c r="S137" s="436"/>
      <c r="T137" s="736"/>
      <c r="U137" s="737"/>
      <c r="V137" s="736"/>
      <c r="W137" s="738"/>
      <c r="X137" s="736"/>
    </row>
    <row r="138" spans="2:24" ht="12">
      <c r="B138" s="735"/>
      <c r="C138" s="735"/>
      <c r="D138" s="735"/>
      <c r="E138" s="736"/>
      <c r="F138" s="736"/>
      <c r="G138" s="737"/>
      <c r="H138" s="736"/>
      <c r="I138" s="737"/>
      <c r="J138" s="736"/>
      <c r="K138" s="738"/>
      <c r="L138" s="736"/>
      <c r="M138" s="738"/>
      <c r="N138" s="736"/>
      <c r="O138" s="737"/>
      <c r="P138" s="736"/>
      <c r="Q138" s="738"/>
      <c r="R138" s="736"/>
      <c r="S138" s="436"/>
      <c r="T138" s="736"/>
      <c r="U138" s="737"/>
      <c r="V138" s="736"/>
      <c r="W138" s="738"/>
      <c r="X138" s="736"/>
    </row>
    <row r="139" spans="2:24" ht="12">
      <c r="B139" s="735"/>
      <c r="C139" s="735"/>
      <c r="D139" s="735"/>
      <c r="E139" s="736"/>
      <c r="F139" s="736"/>
      <c r="G139" s="737"/>
      <c r="H139" s="736"/>
      <c r="I139" s="737"/>
      <c r="J139" s="736"/>
      <c r="K139" s="738"/>
      <c r="L139" s="736"/>
      <c r="M139" s="738"/>
      <c r="N139" s="736"/>
      <c r="O139" s="737"/>
      <c r="P139" s="736"/>
      <c r="Q139" s="738"/>
      <c r="R139" s="736"/>
      <c r="S139" s="436"/>
      <c r="T139" s="736"/>
      <c r="U139" s="737"/>
      <c r="V139" s="736"/>
      <c r="W139" s="738"/>
      <c r="X139" s="736"/>
    </row>
    <row r="140" spans="2:24" ht="12">
      <c r="B140" s="735"/>
      <c r="C140" s="735"/>
      <c r="D140" s="735"/>
      <c r="E140" s="736"/>
      <c r="F140" s="736"/>
      <c r="G140" s="737"/>
      <c r="H140" s="736"/>
      <c r="I140" s="737"/>
      <c r="J140" s="736"/>
      <c r="K140" s="738"/>
      <c r="L140" s="736"/>
      <c r="M140" s="738"/>
      <c r="N140" s="736"/>
      <c r="O140" s="737"/>
      <c r="P140" s="736"/>
      <c r="Q140" s="738"/>
      <c r="R140" s="736"/>
      <c r="S140" s="436"/>
      <c r="T140" s="736"/>
      <c r="U140" s="737"/>
      <c r="V140" s="736"/>
      <c r="W140" s="738"/>
      <c r="X140" s="736"/>
    </row>
    <row r="141" spans="2:24" ht="12">
      <c r="B141" s="735"/>
      <c r="C141" s="735"/>
      <c r="D141" s="735"/>
      <c r="E141" s="736"/>
      <c r="F141" s="736"/>
      <c r="G141" s="737"/>
      <c r="H141" s="736"/>
      <c r="I141" s="737"/>
      <c r="J141" s="736"/>
      <c r="K141" s="738"/>
      <c r="L141" s="736"/>
      <c r="M141" s="738"/>
      <c r="N141" s="736"/>
      <c r="O141" s="737"/>
      <c r="P141" s="736"/>
      <c r="Q141" s="738"/>
      <c r="R141" s="736"/>
      <c r="S141" s="436"/>
      <c r="T141" s="736"/>
      <c r="U141" s="737"/>
      <c r="V141" s="736"/>
      <c r="W141" s="738"/>
      <c r="X141" s="736"/>
    </row>
    <row r="142" spans="2:24" ht="12">
      <c r="B142" s="735"/>
      <c r="C142" s="735"/>
      <c r="D142" s="735"/>
      <c r="E142" s="736"/>
      <c r="F142" s="736"/>
      <c r="G142" s="737"/>
      <c r="H142" s="736"/>
      <c r="I142" s="737"/>
      <c r="J142" s="736"/>
      <c r="K142" s="738"/>
      <c r="L142" s="736"/>
      <c r="M142" s="738"/>
      <c r="N142" s="736"/>
      <c r="O142" s="737"/>
      <c r="P142" s="736"/>
      <c r="Q142" s="738"/>
      <c r="R142" s="736"/>
      <c r="S142" s="436"/>
      <c r="T142" s="736"/>
      <c r="U142" s="737"/>
      <c r="V142" s="736"/>
      <c r="W142" s="738"/>
      <c r="X142" s="736"/>
    </row>
    <row r="143" spans="2:24" ht="12">
      <c r="B143" s="735"/>
      <c r="C143" s="735"/>
      <c r="D143" s="735"/>
      <c r="E143" s="736"/>
      <c r="F143" s="736"/>
      <c r="G143" s="737"/>
      <c r="H143" s="736"/>
      <c r="I143" s="737"/>
      <c r="J143" s="736"/>
      <c r="K143" s="738"/>
      <c r="L143" s="736"/>
      <c r="M143" s="738"/>
      <c r="N143" s="736"/>
      <c r="O143" s="737"/>
      <c r="P143" s="736"/>
      <c r="Q143" s="738"/>
      <c r="R143" s="736"/>
      <c r="S143" s="436"/>
      <c r="T143" s="736"/>
      <c r="U143" s="737"/>
      <c r="V143" s="736"/>
      <c r="W143" s="738"/>
      <c r="X143" s="736"/>
    </row>
    <row r="144" spans="2:24" ht="12">
      <c r="B144" s="735"/>
      <c r="C144" s="735"/>
      <c r="D144" s="735"/>
      <c r="E144" s="736"/>
      <c r="F144" s="736"/>
      <c r="G144" s="737"/>
      <c r="H144" s="736"/>
      <c r="I144" s="737"/>
      <c r="J144" s="736"/>
      <c r="K144" s="738"/>
      <c r="L144" s="736"/>
      <c r="M144" s="738"/>
      <c r="N144" s="736"/>
      <c r="O144" s="737"/>
      <c r="P144" s="736"/>
      <c r="Q144" s="738"/>
      <c r="R144" s="736"/>
      <c r="S144" s="436"/>
      <c r="T144" s="736"/>
      <c r="U144" s="737"/>
      <c r="V144" s="736"/>
      <c r="W144" s="738"/>
      <c r="X144" s="736"/>
    </row>
    <row r="145" spans="2:24" ht="12">
      <c r="B145" s="735"/>
      <c r="C145" s="735"/>
      <c r="D145" s="735"/>
      <c r="E145" s="736"/>
      <c r="F145" s="736"/>
      <c r="G145" s="737"/>
      <c r="H145" s="736"/>
      <c r="I145" s="737"/>
      <c r="J145" s="736"/>
      <c r="K145" s="738"/>
      <c r="L145" s="736"/>
      <c r="M145" s="738"/>
      <c r="N145" s="736"/>
      <c r="O145" s="737"/>
      <c r="P145" s="736"/>
      <c r="Q145" s="738"/>
      <c r="R145" s="736"/>
      <c r="S145" s="436"/>
      <c r="T145" s="736"/>
      <c r="U145" s="737"/>
      <c r="V145" s="736"/>
      <c r="W145" s="738"/>
      <c r="X145" s="736"/>
    </row>
    <row r="146" spans="2:24" ht="12">
      <c r="B146" s="735"/>
      <c r="C146" s="735"/>
      <c r="D146" s="735"/>
      <c r="E146" s="736"/>
      <c r="F146" s="736"/>
      <c r="G146" s="737"/>
      <c r="H146" s="736"/>
      <c r="I146" s="737"/>
      <c r="J146" s="736"/>
      <c r="K146" s="738"/>
      <c r="L146" s="736"/>
      <c r="M146" s="738"/>
      <c r="N146" s="736"/>
      <c r="O146" s="737"/>
      <c r="P146" s="736"/>
      <c r="Q146" s="738"/>
      <c r="R146" s="736"/>
      <c r="S146" s="436"/>
      <c r="T146" s="736"/>
      <c r="U146" s="737"/>
      <c r="V146" s="736"/>
      <c r="W146" s="738"/>
      <c r="X146" s="736"/>
    </row>
    <row r="147" spans="2:24" ht="12">
      <c r="B147" s="735"/>
      <c r="C147" s="735"/>
      <c r="D147" s="735"/>
      <c r="E147" s="736"/>
      <c r="F147" s="736"/>
      <c r="G147" s="737"/>
      <c r="H147" s="736"/>
      <c r="I147" s="737"/>
      <c r="J147" s="736"/>
      <c r="K147" s="738"/>
      <c r="L147" s="736"/>
      <c r="M147" s="738"/>
      <c r="N147" s="736"/>
      <c r="O147" s="737"/>
      <c r="P147" s="736"/>
      <c r="Q147" s="738"/>
      <c r="R147" s="736"/>
      <c r="S147" s="436"/>
      <c r="T147" s="736"/>
      <c r="U147" s="737"/>
      <c r="V147" s="736"/>
      <c r="W147" s="738"/>
      <c r="X147" s="736"/>
    </row>
    <row r="148" spans="2:24" ht="12">
      <c r="B148" s="735"/>
      <c r="C148" s="735"/>
      <c r="D148" s="735"/>
      <c r="E148" s="736"/>
      <c r="F148" s="736"/>
      <c r="G148" s="737"/>
      <c r="H148" s="736"/>
      <c r="I148" s="737"/>
      <c r="J148" s="736"/>
      <c r="K148" s="738"/>
      <c r="L148" s="736"/>
      <c r="M148" s="738"/>
      <c r="N148" s="736"/>
      <c r="O148" s="737"/>
      <c r="P148" s="736"/>
      <c r="Q148" s="738"/>
      <c r="R148" s="736"/>
      <c r="S148" s="436"/>
      <c r="T148" s="736"/>
      <c r="U148" s="737"/>
      <c r="V148" s="736"/>
      <c r="W148" s="738"/>
      <c r="X148" s="736"/>
    </row>
    <row r="149" spans="2:24" ht="12">
      <c r="B149" s="735"/>
      <c r="C149" s="735"/>
      <c r="D149" s="735"/>
      <c r="E149" s="736"/>
      <c r="F149" s="736"/>
      <c r="G149" s="737"/>
      <c r="H149" s="736"/>
      <c r="I149" s="737"/>
      <c r="J149" s="736"/>
      <c r="K149" s="738"/>
      <c r="L149" s="736"/>
      <c r="M149" s="738"/>
      <c r="N149" s="736"/>
      <c r="O149" s="737"/>
      <c r="P149" s="736"/>
      <c r="Q149" s="738"/>
      <c r="R149" s="736"/>
      <c r="S149" s="436"/>
      <c r="T149" s="736"/>
      <c r="U149" s="737"/>
      <c r="V149" s="736"/>
      <c r="W149" s="738"/>
      <c r="X149" s="736"/>
    </row>
    <row r="150" spans="2:24" ht="12">
      <c r="B150" s="735"/>
      <c r="C150" s="735"/>
      <c r="D150" s="735"/>
      <c r="E150" s="736"/>
      <c r="F150" s="736"/>
      <c r="G150" s="737"/>
      <c r="H150" s="736"/>
      <c r="I150" s="737"/>
      <c r="J150" s="736"/>
      <c r="K150" s="738"/>
      <c r="L150" s="736"/>
      <c r="M150" s="738"/>
      <c r="N150" s="736"/>
      <c r="O150" s="737"/>
      <c r="P150" s="736"/>
      <c r="Q150" s="738"/>
      <c r="R150" s="736"/>
      <c r="S150" s="436"/>
      <c r="T150" s="736"/>
      <c r="U150" s="737"/>
      <c r="V150" s="736"/>
      <c r="W150" s="738"/>
      <c r="X150" s="736"/>
    </row>
    <row r="151" spans="2:24" ht="12">
      <c r="B151" s="735"/>
      <c r="C151" s="735"/>
      <c r="D151" s="735"/>
      <c r="E151" s="736"/>
      <c r="F151" s="736"/>
      <c r="G151" s="737"/>
      <c r="H151" s="736"/>
      <c r="I151" s="737"/>
      <c r="J151" s="736"/>
      <c r="K151" s="738"/>
      <c r="L151" s="736"/>
      <c r="M151" s="738"/>
      <c r="N151" s="736"/>
      <c r="O151" s="737"/>
      <c r="P151" s="736"/>
      <c r="Q151" s="738"/>
      <c r="R151" s="736"/>
      <c r="S151" s="436"/>
      <c r="T151" s="736"/>
      <c r="U151" s="737"/>
      <c r="V151" s="736"/>
      <c r="W151" s="738"/>
      <c r="X151" s="736"/>
    </row>
    <row r="152" spans="2:24" ht="12">
      <c r="B152" s="735"/>
      <c r="C152" s="735"/>
      <c r="D152" s="735"/>
      <c r="E152" s="736"/>
      <c r="F152" s="736"/>
      <c r="G152" s="737"/>
      <c r="H152" s="736"/>
      <c r="I152" s="737"/>
      <c r="J152" s="736"/>
      <c r="K152" s="738"/>
      <c r="L152" s="736"/>
      <c r="M152" s="738"/>
      <c r="N152" s="736"/>
      <c r="O152" s="737"/>
      <c r="P152" s="736"/>
      <c r="Q152" s="738"/>
      <c r="R152" s="736"/>
      <c r="S152" s="436"/>
      <c r="T152" s="736"/>
      <c r="U152" s="737"/>
      <c r="V152" s="736"/>
      <c r="W152" s="738"/>
      <c r="X152" s="736"/>
    </row>
    <row r="153" spans="2:24" ht="12">
      <c r="B153" s="735"/>
      <c r="C153" s="735"/>
      <c r="D153" s="735"/>
      <c r="E153" s="736"/>
      <c r="F153" s="736"/>
      <c r="G153" s="737"/>
      <c r="H153" s="736"/>
      <c r="I153" s="737"/>
      <c r="J153" s="736"/>
      <c r="K153" s="738"/>
      <c r="L153" s="736"/>
      <c r="M153" s="738"/>
      <c r="N153" s="736"/>
      <c r="O153" s="737"/>
      <c r="P153" s="736"/>
      <c r="Q153" s="738"/>
      <c r="R153" s="736"/>
      <c r="S153" s="436"/>
      <c r="T153" s="736"/>
      <c r="U153" s="737"/>
      <c r="V153" s="736"/>
      <c r="W153" s="738"/>
      <c r="X153" s="736"/>
    </row>
    <row r="154" spans="2:24" ht="12">
      <c r="B154" s="735"/>
      <c r="C154" s="735"/>
      <c r="D154" s="735"/>
      <c r="E154" s="736"/>
      <c r="F154" s="736"/>
      <c r="G154" s="737"/>
      <c r="H154" s="736"/>
      <c r="I154" s="737"/>
      <c r="J154" s="736"/>
      <c r="K154" s="738"/>
      <c r="L154" s="736"/>
      <c r="M154" s="738"/>
      <c r="N154" s="736"/>
      <c r="O154" s="737"/>
      <c r="P154" s="736"/>
      <c r="Q154" s="738"/>
      <c r="R154" s="736"/>
      <c r="S154" s="436"/>
      <c r="T154" s="736"/>
      <c r="U154" s="737"/>
      <c r="V154" s="736"/>
      <c r="W154" s="738"/>
      <c r="X154" s="736"/>
    </row>
    <row r="155" spans="2:24" ht="12">
      <c r="B155" s="735"/>
      <c r="C155" s="735"/>
      <c r="D155" s="735"/>
      <c r="E155" s="736"/>
      <c r="F155" s="736"/>
      <c r="G155" s="737"/>
      <c r="H155" s="736"/>
      <c r="I155" s="737"/>
      <c r="J155" s="736"/>
      <c r="K155" s="738"/>
      <c r="L155" s="736"/>
      <c r="M155" s="738"/>
      <c r="N155" s="736"/>
      <c r="O155" s="737"/>
      <c r="P155" s="736"/>
      <c r="Q155" s="738"/>
      <c r="R155" s="736"/>
      <c r="S155" s="436"/>
      <c r="T155" s="736"/>
      <c r="U155" s="737"/>
      <c r="V155" s="736"/>
      <c r="W155" s="738"/>
      <c r="X155" s="736"/>
    </row>
    <row r="156" spans="2:24" ht="12">
      <c r="B156" s="735"/>
      <c r="C156" s="735"/>
      <c r="D156" s="735"/>
      <c r="E156" s="736"/>
      <c r="F156" s="736"/>
      <c r="G156" s="737"/>
      <c r="H156" s="736"/>
      <c r="I156" s="737"/>
      <c r="J156" s="736"/>
      <c r="K156" s="738"/>
      <c r="L156" s="736"/>
      <c r="M156" s="738"/>
      <c r="N156" s="736"/>
      <c r="O156" s="737"/>
      <c r="P156" s="736"/>
      <c r="Q156" s="738"/>
      <c r="R156" s="736"/>
      <c r="S156" s="436"/>
      <c r="T156" s="736"/>
      <c r="U156" s="737"/>
      <c r="V156" s="736"/>
      <c r="W156" s="738"/>
      <c r="X156" s="736"/>
    </row>
    <row r="157" spans="2:24" ht="12">
      <c r="B157" s="735"/>
      <c r="C157" s="735"/>
      <c r="D157" s="735"/>
      <c r="E157" s="736"/>
      <c r="F157" s="736"/>
      <c r="G157" s="737"/>
      <c r="H157" s="736"/>
      <c r="I157" s="737"/>
      <c r="J157" s="736"/>
      <c r="K157" s="738"/>
      <c r="L157" s="736"/>
      <c r="M157" s="738"/>
      <c r="N157" s="736"/>
      <c r="O157" s="737"/>
      <c r="P157" s="736"/>
      <c r="Q157" s="738"/>
      <c r="R157" s="736"/>
      <c r="S157" s="436"/>
      <c r="T157" s="736"/>
      <c r="U157" s="737"/>
      <c r="V157" s="736"/>
      <c r="W157" s="738"/>
      <c r="X157" s="736"/>
    </row>
    <row r="158" spans="2:24" ht="12">
      <c r="B158" s="735"/>
      <c r="C158" s="735"/>
      <c r="D158" s="735"/>
      <c r="E158" s="736"/>
      <c r="F158" s="736"/>
      <c r="G158" s="737"/>
      <c r="H158" s="736"/>
      <c r="I158" s="737"/>
      <c r="J158" s="736"/>
      <c r="K158" s="738"/>
      <c r="L158" s="736"/>
      <c r="M158" s="738"/>
      <c r="N158" s="736"/>
      <c r="O158" s="737"/>
      <c r="P158" s="736"/>
      <c r="Q158" s="738"/>
      <c r="R158" s="736"/>
      <c r="S158" s="436"/>
      <c r="T158" s="736"/>
      <c r="U158" s="737"/>
      <c r="V158" s="736"/>
      <c r="W158" s="738"/>
      <c r="X158" s="736"/>
    </row>
    <row r="159" spans="2:24" ht="12">
      <c r="B159" s="735"/>
      <c r="C159" s="735"/>
      <c r="D159" s="735"/>
      <c r="E159" s="736"/>
      <c r="F159" s="736"/>
      <c r="G159" s="737"/>
      <c r="H159" s="736"/>
      <c r="I159" s="737"/>
      <c r="J159" s="736"/>
      <c r="K159" s="738"/>
      <c r="L159" s="736"/>
      <c r="M159" s="738"/>
      <c r="N159" s="736"/>
      <c r="O159" s="737"/>
      <c r="P159" s="736"/>
      <c r="Q159" s="738"/>
      <c r="R159" s="736"/>
      <c r="S159" s="436"/>
      <c r="T159" s="736"/>
      <c r="U159" s="737"/>
      <c r="V159" s="736"/>
      <c r="W159" s="738"/>
      <c r="X159" s="736"/>
    </row>
    <row r="160" spans="2:24" ht="12">
      <c r="B160" s="735"/>
      <c r="C160" s="735"/>
      <c r="D160" s="735"/>
      <c r="E160" s="736"/>
      <c r="F160" s="736"/>
      <c r="G160" s="737"/>
      <c r="H160" s="736"/>
      <c r="I160" s="737"/>
      <c r="J160" s="736"/>
      <c r="K160" s="738"/>
      <c r="L160" s="736"/>
      <c r="M160" s="738"/>
      <c r="N160" s="736"/>
      <c r="O160" s="737"/>
      <c r="P160" s="736"/>
      <c r="Q160" s="738"/>
      <c r="R160" s="736"/>
      <c r="S160" s="436"/>
      <c r="T160" s="736"/>
      <c r="U160" s="737"/>
      <c r="V160" s="736"/>
      <c r="W160" s="738"/>
      <c r="X160" s="736"/>
    </row>
    <row r="161" spans="2:24" ht="12">
      <c r="B161" s="735"/>
      <c r="C161" s="735"/>
      <c r="D161" s="735"/>
      <c r="E161" s="736"/>
      <c r="F161" s="736"/>
      <c r="G161" s="737"/>
      <c r="H161" s="736"/>
      <c r="I161" s="737"/>
      <c r="J161" s="736"/>
      <c r="K161" s="738"/>
      <c r="L161" s="736"/>
      <c r="M161" s="738"/>
      <c r="N161" s="736"/>
      <c r="O161" s="737"/>
      <c r="P161" s="736"/>
      <c r="Q161" s="738"/>
      <c r="R161" s="736"/>
      <c r="S161" s="436"/>
      <c r="T161" s="736"/>
      <c r="U161" s="737"/>
      <c r="V161" s="736"/>
      <c r="W161" s="738"/>
      <c r="X161" s="736"/>
    </row>
    <row r="162" spans="2:24" ht="12">
      <c r="B162" s="735"/>
      <c r="C162" s="735"/>
      <c r="D162" s="735"/>
      <c r="E162" s="736"/>
      <c r="F162" s="736"/>
      <c r="G162" s="737"/>
      <c r="H162" s="736"/>
      <c r="I162" s="737"/>
      <c r="J162" s="736"/>
      <c r="K162" s="738"/>
      <c r="L162" s="736"/>
      <c r="M162" s="738"/>
      <c r="N162" s="736"/>
      <c r="O162" s="737"/>
      <c r="P162" s="736"/>
      <c r="Q162" s="738"/>
      <c r="R162" s="736"/>
      <c r="S162" s="436"/>
      <c r="T162" s="736"/>
      <c r="U162" s="737"/>
      <c r="V162" s="736"/>
      <c r="W162" s="738"/>
      <c r="X162" s="736"/>
    </row>
    <row r="163" spans="2:24" ht="12">
      <c r="B163" s="735"/>
      <c r="C163" s="735"/>
      <c r="D163" s="735"/>
      <c r="E163" s="736"/>
      <c r="F163" s="736"/>
      <c r="G163" s="737"/>
      <c r="H163" s="736"/>
      <c r="I163" s="737"/>
      <c r="J163" s="736"/>
      <c r="K163" s="738"/>
      <c r="L163" s="736"/>
      <c r="M163" s="738"/>
      <c r="N163" s="736"/>
      <c r="O163" s="737"/>
      <c r="P163" s="736"/>
      <c r="Q163" s="738"/>
      <c r="R163" s="736"/>
      <c r="S163" s="436"/>
      <c r="T163" s="736"/>
      <c r="U163" s="737"/>
      <c r="V163" s="736"/>
      <c r="W163" s="738"/>
      <c r="X163" s="736"/>
    </row>
    <row r="164" spans="2:24" ht="12">
      <c r="B164" s="735"/>
      <c r="C164" s="735"/>
      <c r="D164" s="735"/>
      <c r="E164" s="736"/>
      <c r="F164" s="736"/>
      <c r="G164" s="737"/>
      <c r="H164" s="736"/>
      <c r="I164" s="737"/>
      <c r="J164" s="736"/>
      <c r="K164" s="738"/>
      <c r="L164" s="736"/>
      <c r="M164" s="738"/>
      <c r="N164" s="736"/>
      <c r="O164" s="737"/>
      <c r="P164" s="736"/>
      <c r="Q164" s="738"/>
      <c r="R164" s="736"/>
      <c r="S164" s="436"/>
      <c r="T164" s="736"/>
      <c r="U164" s="737"/>
      <c r="V164" s="736"/>
      <c r="W164" s="738"/>
      <c r="X164" s="736"/>
    </row>
    <row r="165" spans="2:24" ht="12">
      <c r="B165" s="735"/>
      <c r="C165" s="735"/>
      <c r="D165" s="735"/>
      <c r="E165" s="736"/>
      <c r="F165" s="736"/>
      <c r="G165" s="737"/>
      <c r="H165" s="736"/>
      <c r="I165" s="737"/>
      <c r="J165" s="736"/>
      <c r="K165" s="738"/>
      <c r="L165" s="736"/>
      <c r="M165" s="738"/>
      <c r="N165" s="736"/>
      <c r="O165" s="737"/>
      <c r="P165" s="736"/>
      <c r="Q165" s="738"/>
      <c r="R165" s="736"/>
      <c r="S165" s="436"/>
      <c r="T165" s="736"/>
      <c r="U165" s="737"/>
      <c r="V165" s="736"/>
      <c r="W165" s="738"/>
      <c r="X165" s="736"/>
    </row>
    <row r="166" spans="2:24" ht="12">
      <c r="B166" s="735"/>
      <c r="C166" s="735"/>
      <c r="D166" s="735"/>
      <c r="E166" s="736"/>
      <c r="F166" s="736"/>
      <c r="G166" s="737"/>
      <c r="H166" s="736"/>
      <c r="I166" s="737"/>
      <c r="J166" s="736"/>
      <c r="K166" s="738"/>
      <c r="L166" s="736"/>
      <c r="M166" s="738"/>
      <c r="N166" s="736"/>
      <c r="O166" s="737"/>
      <c r="P166" s="736"/>
      <c r="Q166" s="738"/>
      <c r="R166" s="736"/>
      <c r="S166" s="436"/>
      <c r="T166" s="736"/>
      <c r="U166" s="737"/>
      <c r="V166" s="736"/>
      <c r="W166" s="738"/>
      <c r="X166" s="736"/>
    </row>
    <row r="167" spans="2:24" ht="12">
      <c r="B167" s="735"/>
      <c r="C167" s="735"/>
      <c r="D167" s="735"/>
      <c r="E167" s="736"/>
      <c r="F167" s="736"/>
      <c r="G167" s="737"/>
      <c r="H167" s="736"/>
      <c r="I167" s="737"/>
      <c r="J167" s="736"/>
      <c r="K167" s="738"/>
      <c r="L167" s="736"/>
      <c r="M167" s="738"/>
      <c r="N167" s="736"/>
      <c r="O167" s="737"/>
      <c r="P167" s="736"/>
      <c r="Q167" s="738"/>
      <c r="R167" s="736"/>
      <c r="S167" s="436"/>
      <c r="T167" s="736"/>
      <c r="U167" s="737"/>
      <c r="V167" s="736"/>
      <c r="W167" s="738"/>
      <c r="X167" s="736"/>
    </row>
    <row r="168" spans="2:24" ht="12">
      <c r="B168" s="735"/>
      <c r="C168" s="735"/>
      <c r="D168" s="735"/>
      <c r="E168" s="736"/>
      <c r="F168" s="736"/>
      <c r="G168" s="737"/>
      <c r="H168" s="736"/>
      <c r="I168" s="737"/>
      <c r="J168" s="736"/>
      <c r="K168" s="738"/>
      <c r="L168" s="736"/>
      <c r="M168" s="738"/>
      <c r="N168" s="736"/>
      <c r="O168" s="737"/>
      <c r="P168" s="736"/>
      <c r="Q168" s="738"/>
      <c r="R168" s="736"/>
      <c r="S168" s="436"/>
      <c r="T168" s="736"/>
      <c r="U168" s="737"/>
      <c r="V168" s="736"/>
      <c r="W168" s="738"/>
      <c r="X168" s="736"/>
    </row>
    <row r="169" spans="2:24" ht="12">
      <c r="B169" s="735"/>
      <c r="C169" s="735"/>
      <c r="D169" s="735"/>
      <c r="E169" s="736"/>
      <c r="F169" s="736"/>
      <c r="G169" s="737"/>
      <c r="H169" s="736"/>
      <c r="I169" s="737"/>
      <c r="J169" s="736"/>
      <c r="K169" s="738"/>
      <c r="L169" s="736"/>
      <c r="M169" s="738"/>
      <c r="N169" s="736"/>
      <c r="O169" s="737"/>
      <c r="P169" s="736"/>
      <c r="Q169" s="738"/>
      <c r="R169" s="736"/>
      <c r="S169" s="436"/>
      <c r="T169" s="736"/>
      <c r="U169" s="737"/>
      <c r="V169" s="736"/>
      <c r="W169" s="738"/>
      <c r="X169" s="736"/>
    </row>
    <row r="170" spans="2:24" ht="12">
      <c r="B170" s="735"/>
      <c r="C170" s="735"/>
      <c r="D170" s="735"/>
      <c r="E170" s="736"/>
      <c r="F170" s="736"/>
      <c r="G170" s="737"/>
      <c r="H170" s="736"/>
      <c r="I170" s="737"/>
      <c r="J170" s="736"/>
      <c r="K170" s="738"/>
      <c r="L170" s="736"/>
      <c r="M170" s="738"/>
      <c r="N170" s="736"/>
      <c r="O170" s="737"/>
      <c r="P170" s="736"/>
      <c r="Q170" s="738"/>
      <c r="R170" s="736"/>
      <c r="S170" s="436"/>
      <c r="T170" s="736"/>
      <c r="U170" s="737"/>
      <c r="V170" s="736"/>
      <c r="W170" s="738"/>
      <c r="X170" s="736"/>
    </row>
    <row r="171" spans="2:24" ht="12">
      <c r="B171" s="735"/>
      <c r="C171" s="735"/>
      <c r="D171" s="735"/>
      <c r="E171" s="736"/>
      <c r="F171" s="736"/>
      <c r="G171" s="737"/>
      <c r="H171" s="736"/>
      <c r="I171" s="737"/>
      <c r="J171" s="736"/>
      <c r="K171" s="738"/>
      <c r="L171" s="736"/>
      <c r="M171" s="738"/>
      <c r="N171" s="736"/>
      <c r="O171" s="737"/>
      <c r="P171" s="736"/>
      <c r="Q171" s="738"/>
      <c r="R171" s="736"/>
      <c r="S171" s="436"/>
      <c r="T171" s="736"/>
      <c r="U171" s="737"/>
      <c r="V171" s="736"/>
      <c r="W171" s="738"/>
      <c r="X171" s="736"/>
    </row>
    <row r="172" spans="2:24" ht="12">
      <c r="B172" s="735"/>
      <c r="C172" s="735"/>
      <c r="D172" s="735"/>
      <c r="E172" s="736"/>
      <c r="F172" s="736"/>
      <c r="G172" s="737"/>
      <c r="H172" s="736"/>
      <c r="I172" s="737"/>
      <c r="J172" s="736"/>
      <c r="K172" s="738"/>
      <c r="L172" s="736"/>
      <c r="M172" s="738"/>
      <c r="N172" s="736"/>
      <c r="O172" s="737"/>
      <c r="P172" s="736"/>
      <c r="Q172" s="738"/>
      <c r="R172" s="736"/>
      <c r="S172" s="436"/>
      <c r="T172" s="736"/>
      <c r="U172" s="737"/>
      <c r="V172" s="736"/>
      <c r="W172" s="738"/>
      <c r="X172" s="736"/>
    </row>
    <row r="173" spans="2:24" ht="12">
      <c r="B173" s="735"/>
      <c r="C173" s="735"/>
      <c r="D173" s="735"/>
      <c r="E173" s="736"/>
      <c r="F173" s="736"/>
      <c r="G173" s="737"/>
      <c r="H173" s="736"/>
      <c r="I173" s="737"/>
      <c r="J173" s="736"/>
      <c r="K173" s="738"/>
      <c r="L173" s="736"/>
      <c r="M173" s="738"/>
      <c r="N173" s="736"/>
      <c r="O173" s="737"/>
      <c r="P173" s="736"/>
      <c r="Q173" s="738"/>
      <c r="R173" s="736"/>
      <c r="S173" s="436"/>
      <c r="T173" s="736"/>
      <c r="U173" s="737"/>
      <c r="V173" s="736"/>
      <c r="W173" s="738"/>
      <c r="X173" s="736"/>
    </row>
    <row r="174" spans="2:24" ht="12">
      <c r="B174" s="735"/>
      <c r="C174" s="735"/>
      <c r="D174" s="735"/>
      <c r="E174" s="736"/>
      <c r="F174" s="736"/>
      <c r="G174" s="737"/>
      <c r="H174" s="736"/>
      <c r="I174" s="737"/>
      <c r="J174" s="736"/>
      <c r="K174" s="738"/>
      <c r="L174" s="736"/>
      <c r="M174" s="738"/>
      <c r="N174" s="736"/>
      <c r="O174" s="737"/>
      <c r="P174" s="736"/>
      <c r="Q174" s="738"/>
      <c r="R174" s="736"/>
      <c r="S174" s="436"/>
      <c r="T174" s="736"/>
      <c r="U174" s="737"/>
      <c r="V174" s="736"/>
      <c r="W174" s="738"/>
      <c r="X174" s="736"/>
    </row>
    <row r="175" spans="2:24" ht="12">
      <c r="B175" s="735"/>
      <c r="C175" s="735"/>
      <c r="D175" s="735"/>
      <c r="E175" s="736"/>
      <c r="F175" s="736"/>
      <c r="G175" s="737"/>
      <c r="H175" s="736"/>
      <c r="I175" s="737"/>
      <c r="J175" s="736"/>
      <c r="K175" s="738"/>
      <c r="L175" s="736"/>
      <c r="M175" s="738"/>
      <c r="N175" s="736"/>
      <c r="O175" s="737"/>
      <c r="P175" s="736"/>
      <c r="Q175" s="738"/>
      <c r="R175" s="736"/>
      <c r="S175" s="436"/>
      <c r="T175" s="736"/>
      <c r="U175" s="737"/>
      <c r="V175" s="736"/>
      <c r="W175" s="738"/>
      <c r="X175" s="736"/>
    </row>
    <row r="176" spans="2:24" ht="12">
      <c r="B176" s="735"/>
      <c r="C176" s="735"/>
      <c r="D176" s="735"/>
      <c r="E176" s="736"/>
      <c r="F176" s="736"/>
      <c r="G176" s="737"/>
      <c r="H176" s="736"/>
      <c r="I176" s="737"/>
      <c r="J176" s="736"/>
      <c r="K176" s="738"/>
      <c r="L176" s="736"/>
      <c r="M176" s="738"/>
      <c r="N176" s="736"/>
      <c r="O176" s="737"/>
      <c r="P176" s="736"/>
      <c r="Q176" s="738"/>
      <c r="R176" s="736"/>
      <c r="S176" s="436"/>
      <c r="T176" s="736"/>
      <c r="U176" s="737"/>
      <c r="V176" s="736"/>
      <c r="W176" s="738"/>
      <c r="X176" s="736"/>
    </row>
    <row r="177" spans="2:24" ht="12">
      <c r="B177" s="735"/>
      <c r="C177" s="735"/>
      <c r="D177" s="735"/>
      <c r="E177" s="736"/>
      <c r="F177" s="736"/>
      <c r="G177" s="737"/>
      <c r="H177" s="736"/>
      <c r="I177" s="737"/>
      <c r="J177" s="736"/>
      <c r="K177" s="738"/>
      <c r="L177" s="736"/>
      <c r="M177" s="738"/>
      <c r="N177" s="736"/>
      <c r="O177" s="737"/>
      <c r="P177" s="736"/>
      <c r="Q177" s="738"/>
      <c r="R177" s="736"/>
      <c r="S177" s="436"/>
      <c r="T177" s="736"/>
      <c r="U177" s="737"/>
      <c r="V177" s="736"/>
      <c r="W177" s="738"/>
      <c r="X177" s="736"/>
    </row>
    <row r="178" spans="2:24" ht="12">
      <c r="B178" s="735"/>
      <c r="C178" s="735"/>
      <c r="D178" s="735"/>
      <c r="E178" s="736"/>
      <c r="F178" s="736"/>
      <c r="G178" s="737"/>
      <c r="H178" s="736"/>
      <c r="I178" s="737"/>
      <c r="J178" s="736"/>
      <c r="K178" s="738"/>
      <c r="L178" s="736"/>
      <c r="M178" s="738"/>
      <c r="N178" s="736"/>
      <c r="O178" s="737"/>
      <c r="P178" s="736"/>
      <c r="Q178" s="738"/>
      <c r="R178" s="736"/>
      <c r="S178" s="436"/>
      <c r="T178" s="736"/>
      <c r="U178" s="737"/>
      <c r="V178" s="736"/>
      <c r="W178" s="738"/>
      <c r="X178" s="736"/>
    </row>
    <row r="179" spans="2:24" ht="12">
      <c r="B179" s="735"/>
      <c r="C179" s="735"/>
      <c r="D179" s="735"/>
      <c r="E179" s="736"/>
      <c r="F179" s="736"/>
      <c r="G179" s="737"/>
      <c r="H179" s="736"/>
      <c r="I179" s="737"/>
      <c r="J179" s="736"/>
      <c r="K179" s="738"/>
      <c r="L179" s="736"/>
      <c r="M179" s="738"/>
      <c r="N179" s="736"/>
      <c r="O179" s="737"/>
      <c r="P179" s="736"/>
      <c r="Q179" s="738"/>
      <c r="R179" s="736"/>
      <c r="S179" s="436"/>
      <c r="T179" s="736"/>
      <c r="U179" s="737"/>
      <c r="V179" s="736"/>
      <c r="W179" s="738"/>
      <c r="X179" s="736"/>
    </row>
    <row r="180" spans="2:24" ht="12">
      <c r="B180" s="735"/>
      <c r="C180" s="735"/>
      <c r="D180" s="735"/>
      <c r="E180" s="736"/>
      <c r="F180" s="736"/>
      <c r="G180" s="737"/>
      <c r="H180" s="736"/>
      <c r="I180" s="737"/>
      <c r="J180" s="736"/>
      <c r="K180" s="738"/>
      <c r="L180" s="736"/>
      <c r="M180" s="738"/>
      <c r="N180" s="736"/>
      <c r="O180" s="737"/>
      <c r="P180" s="736"/>
      <c r="Q180" s="738"/>
      <c r="R180" s="736"/>
      <c r="S180" s="436"/>
      <c r="T180" s="736"/>
      <c r="U180" s="737"/>
      <c r="V180" s="736"/>
      <c r="W180" s="738"/>
      <c r="X180" s="736"/>
    </row>
    <row r="181" spans="2:24" ht="12">
      <c r="B181" s="735"/>
      <c r="C181" s="735"/>
      <c r="D181" s="735"/>
      <c r="E181" s="736"/>
      <c r="F181" s="736"/>
      <c r="G181" s="737"/>
      <c r="H181" s="736"/>
      <c r="I181" s="737"/>
      <c r="J181" s="736"/>
      <c r="K181" s="738"/>
      <c r="L181" s="736"/>
      <c r="M181" s="738"/>
      <c r="N181" s="736"/>
      <c r="O181" s="737"/>
      <c r="P181" s="736"/>
      <c r="Q181" s="738"/>
      <c r="R181" s="736"/>
      <c r="S181" s="436"/>
      <c r="T181" s="736"/>
      <c r="U181" s="737"/>
      <c r="V181" s="736"/>
      <c r="W181" s="738"/>
      <c r="X181" s="736"/>
    </row>
    <row r="182" spans="2:24" ht="12">
      <c r="B182" s="735"/>
      <c r="C182" s="735"/>
      <c r="D182" s="735"/>
      <c r="E182" s="736"/>
      <c r="F182" s="736"/>
      <c r="G182" s="737"/>
      <c r="H182" s="736"/>
      <c r="I182" s="737"/>
      <c r="J182" s="736"/>
      <c r="K182" s="738"/>
      <c r="L182" s="736"/>
      <c r="M182" s="738"/>
      <c r="N182" s="736"/>
      <c r="O182" s="737"/>
      <c r="P182" s="736"/>
      <c r="Q182" s="738"/>
      <c r="R182" s="736"/>
      <c r="S182" s="436"/>
      <c r="T182" s="736"/>
      <c r="U182" s="737"/>
      <c r="V182" s="736"/>
      <c r="W182" s="738"/>
      <c r="X182" s="736"/>
    </row>
    <row r="183" spans="2:24" ht="12">
      <c r="B183" s="735"/>
      <c r="C183" s="735"/>
      <c r="D183" s="735"/>
      <c r="E183" s="736"/>
      <c r="F183" s="736"/>
      <c r="G183" s="737"/>
      <c r="H183" s="736"/>
      <c r="I183" s="737"/>
      <c r="J183" s="736"/>
      <c r="K183" s="738"/>
      <c r="L183" s="736"/>
      <c r="M183" s="738"/>
      <c r="N183" s="736"/>
      <c r="O183" s="737"/>
      <c r="P183" s="736"/>
      <c r="Q183" s="738"/>
      <c r="R183" s="736"/>
      <c r="S183" s="436"/>
      <c r="T183" s="736"/>
      <c r="U183" s="737"/>
      <c r="V183" s="736"/>
      <c r="W183" s="738"/>
      <c r="X183" s="736"/>
    </row>
    <row r="184" spans="2:24" ht="12">
      <c r="B184" s="735"/>
      <c r="C184" s="735"/>
      <c r="D184" s="735"/>
      <c r="E184" s="736"/>
      <c r="F184" s="736"/>
      <c r="G184" s="737"/>
      <c r="H184" s="736"/>
      <c r="I184" s="737"/>
      <c r="J184" s="736"/>
      <c r="K184" s="738"/>
      <c r="L184" s="736"/>
      <c r="M184" s="738"/>
      <c r="N184" s="736"/>
      <c r="O184" s="737"/>
      <c r="P184" s="736"/>
      <c r="Q184" s="738"/>
      <c r="R184" s="736"/>
      <c r="S184" s="436"/>
      <c r="T184" s="736"/>
      <c r="U184" s="737"/>
      <c r="V184" s="736"/>
      <c r="W184" s="738"/>
      <c r="X184" s="736"/>
    </row>
    <row r="185" spans="2:24" ht="12">
      <c r="B185" s="735"/>
      <c r="C185" s="735"/>
      <c r="D185" s="735"/>
      <c r="E185" s="736"/>
      <c r="F185" s="736"/>
      <c r="G185" s="737"/>
      <c r="H185" s="736"/>
      <c r="I185" s="737"/>
      <c r="J185" s="736"/>
      <c r="K185" s="738"/>
      <c r="L185" s="736"/>
      <c r="M185" s="738"/>
      <c r="N185" s="736"/>
      <c r="O185" s="737"/>
      <c r="P185" s="736"/>
      <c r="Q185" s="738"/>
      <c r="R185" s="736"/>
      <c r="S185" s="436"/>
      <c r="T185" s="736"/>
      <c r="U185" s="737"/>
      <c r="V185" s="736"/>
      <c r="W185" s="738"/>
      <c r="X185" s="736"/>
    </row>
    <row r="186" spans="2:24" ht="12">
      <c r="B186" s="735"/>
      <c r="C186" s="735"/>
      <c r="D186" s="735"/>
      <c r="E186" s="736"/>
      <c r="F186" s="736"/>
      <c r="G186" s="737"/>
      <c r="H186" s="736"/>
      <c r="I186" s="737"/>
      <c r="J186" s="736"/>
      <c r="K186" s="738"/>
      <c r="L186" s="736"/>
      <c r="M186" s="738"/>
      <c r="N186" s="736"/>
      <c r="O186" s="737"/>
      <c r="P186" s="736"/>
      <c r="Q186" s="738"/>
      <c r="R186" s="736"/>
      <c r="S186" s="436"/>
      <c r="T186" s="736"/>
      <c r="U186" s="737"/>
      <c r="V186" s="736"/>
      <c r="W186" s="738"/>
      <c r="X186" s="736"/>
    </row>
    <row r="187" spans="2:24" ht="12">
      <c r="B187" s="735"/>
      <c r="C187" s="735"/>
      <c r="D187" s="735"/>
      <c r="E187" s="736"/>
      <c r="F187" s="736"/>
      <c r="G187" s="737"/>
      <c r="H187" s="736"/>
      <c r="I187" s="737"/>
      <c r="J187" s="736"/>
      <c r="K187" s="738"/>
      <c r="L187" s="736"/>
      <c r="M187" s="738"/>
      <c r="N187" s="736"/>
      <c r="O187" s="737"/>
      <c r="P187" s="736"/>
      <c r="Q187" s="738"/>
      <c r="R187" s="736"/>
      <c r="S187" s="436"/>
      <c r="T187" s="736"/>
      <c r="U187" s="737"/>
      <c r="V187" s="736"/>
      <c r="W187" s="738"/>
      <c r="X187" s="736"/>
    </row>
    <row r="188" spans="2:24" ht="12">
      <c r="B188" s="735"/>
      <c r="C188" s="735"/>
      <c r="D188" s="735"/>
      <c r="E188" s="736"/>
      <c r="F188" s="736"/>
      <c r="G188" s="737"/>
      <c r="H188" s="736"/>
      <c r="I188" s="737"/>
      <c r="J188" s="736"/>
      <c r="K188" s="738"/>
      <c r="L188" s="736"/>
      <c r="M188" s="738"/>
      <c r="N188" s="736"/>
      <c r="O188" s="737"/>
      <c r="P188" s="736"/>
      <c r="Q188" s="738"/>
      <c r="R188" s="736"/>
      <c r="S188" s="436"/>
      <c r="T188" s="736"/>
      <c r="U188" s="737"/>
      <c r="V188" s="736"/>
      <c r="W188" s="738"/>
      <c r="X188" s="736"/>
    </row>
    <row r="189" spans="2:24" ht="12">
      <c r="B189" s="735"/>
      <c r="C189" s="735"/>
      <c r="D189" s="735"/>
      <c r="E189" s="736"/>
      <c r="F189" s="736"/>
      <c r="G189" s="737"/>
      <c r="H189" s="736"/>
      <c r="I189" s="737"/>
      <c r="J189" s="736"/>
      <c r="K189" s="738"/>
      <c r="L189" s="736"/>
      <c r="M189" s="738"/>
      <c r="N189" s="736"/>
      <c r="O189" s="737"/>
      <c r="P189" s="736"/>
      <c r="Q189" s="738"/>
      <c r="R189" s="736"/>
      <c r="S189" s="436"/>
      <c r="T189" s="736"/>
      <c r="U189" s="737"/>
      <c r="V189" s="736"/>
      <c r="W189" s="738"/>
      <c r="X189" s="736"/>
    </row>
    <row r="190" spans="2:24" ht="12">
      <c r="B190" s="735"/>
      <c r="C190" s="735"/>
      <c r="D190" s="735"/>
      <c r="E190" s="736"/>
      <c r="F190" s="736"/>
      <c r="G190" s="737"/>
      <c r="H190" s="736"/>
      <c r="I190" s="737"/>
      <c r="J190" s="736"/>
      <c r="K190" s="738"/>
      <c r="L190" s="736"/>
      <c r="M190" s="738"/>
      <c r="N190" s="736"/>
      <c r="O190" s="737"/>
      <c r="P190" s="736"/>
      <c r="Q190" s="738"/>
      <c r="R190" s="736"/>
      <c r="S190" s="436"/>
      <c r="T190" s="736"/>
      <c r="U190" s="737"/>
      <c r="V190" s="736"/>
      <c r="W190" s="738"/>
      <c r="X190" s="736"/>
    </row>
    <row r="191" spans="2:24" ht="12">
      <c r="B191" s="735"/>
      <c r="C191" s="735"/>
      <c r="D191" s="735"/>
      <c r="E191" s="736"/>
      <c r="F191" s="736"/>
      <c r="G191" s="737"/>
      <c r="H191" s="736"/>
      <c r="I191" s="737"/>
      <c r="J191" s="736"/>
      <c r="K191" s="738"/>
      <c r="L191" s="736"/>
      <c r="M191" s="738"/>
      <c r="N191" s="736"/>
      <c r="O191" s="737"/>
      <c r="P191" s="736"/>
      <c r="Q191" s="738"/>
      <c r="R191" s="736"/>
      <c r="S191" s="436"/>
      <c r="T191" s="736"/>
      <c r="U191" s="737"/>
      <c r="V191" s="736"/>
      <c r="W191" s="738"/>
      <c r="X191" s="736"/>
    </row>
    <row r="192" spans="2:24" ht="12">
      <c r="B192" s="735"/>
      <c r="C192" s="735"/>
      <c r="D192" s="735"/>
      <c r="E192" s="736"/>
      <c r="F192" s="736"/>
      <c r="G192" s="737"/>
      <c r="H192" s="736"/>
      <c r="I192" s="737"/>
      <c r="J192" s="736"/>
      <c r="K192" s="738"/>
      <c r="L192" s="736"/>
      <c r="M192" s="738"/>
      <c r="N192" s="736"/>
      <c r="O192" s="737"/>
      <c r="P192" s="736"/>
      <c r="Q192" s="738"/>
      <c r="R192" s="736"/>
      <c r="S192" s="436"/>
      <c r="T192" s="736"/>
      <c r="U192" s="737"/>
      <c r="V192" s="736"/>
      <c r="W192" s="738"/>
      <c r="X192" s="736"/>
    </row>
    <row r="193" spans="2:24" ht="12">
      <c r="B193" s="735"/>
      <c r="C193" s="735"/>
      <c r="D193" s="735"/>
      <c r="E193" s="736"/>
      <c r="F193" s="736"/>
      <c r="G193" s="737"/>
      <c r="H193" s="736"/>
      <c r="I193" s="737"/>
      <c r="J193" s="736"/>
      <c r="K193" s="738"/>
      <c r="L193" s="736"/>
      <c r="M193" s="738"/>
      <c r="N193" s="736"/>
      <c r="O193" s="737"/>
      <c r="P193" s="736"/>
      <c r="Q193" s="738"/>
      <c r="R193" s="736"/>
      <c r="S193" s="436"/>
      <c r="T193" s="736"/>
      <c r="U193" s="737"/>
      <c r="V193" s="736"/>
      <c r="W193" s="738"/>
      <c r="X193" s="736"/>
    </row>
    <row r="194" spans="2:24" ht="12">
      <c r="B194" s="735"/>
      <c r="C194" s="735"/>
      <c r="D194" s="735"/>
      <c r="E194" s="736"/>
      <c r="F194" s="736"/>
      <c r="G194" s="737"/>
      <c r="H194" s="736"/>
      <c r="I194" s="737"/>
      <c r="J194" s="736"/>
      <c r="K194" s="738"/>
      <c r="L194" s="736"/>
      <c r="M194" s="738"/>
      <c r="N194" s="736"/>
      <c r="O194" s="737"/>
      <c r="P194" s="736"/>
      <c r="Q194" s="738"/>
      <c r="R194" s="736"/>
      <c r="S194" s="436"/>
      <c r="T194" s="736"/>
      <c r="U194" s="737"/>
      <c r="V194" s="736"/>
      <c r="W194" s="738"/>
      <c r="X194" s="736"/>
    </row>
    <row r="195" spans="2:24" ht="12">
      <c r="B195" s="735"/>
      <c r="C195" s="735"/>
      <c r="D195" s="735"/>
      <c r="E195" s="736"/>
      <c r="F195" s="736"/>
      <c r="G195" s="737"/>
      <c r="H195" s="736"/>
      <c r="I195" s="737"/>
      <c r="J195" s="736"/>
      <c r="K195" s="738"/>
      <c r="L195" s="736"/>
      <c r="M195" s="738"/>
      <c r="N195" s="736"/>
      <c r="O195" s="737"/>
      <c r="P195" s="736"/>
      <c r="Q195" s="738"/>
      <c r="R195" s="736"/>
      <c r="S195" s="436"/>
      <c r="T195" s="736"/>
      <c r="U195" s="737"/>
      <c r="V195" s="736"/>
      <c r="W195" s="738"/>
      <c r="X195" s="736"/>
    </row>
    <row r="196" spans="2:24" ht="12">
      <c r="B196" s="735"/>
      <c r="C196" s="735"/>
      <c r="D196" s="735"/>
      <c r="E196" s="736"/>
      <c r="F196" s="736"/>
      <c r="G196" s="737"/>
      <c r="H196" s="736"/>
      <c r="I196" s="737"/>
      <c r="J196" s="736"/>
      <c r="K196" s="738"/>
      <c r="L196" s="736"/>
      <c r="M196" s="738"/>
      <c r="N196" s="736"/>
      <c r="O196" s="737"/>
      <c r="P196" s="736"/>
      <c r="Q196" s="738"/>
      <c r="R196" s="736"/>
      <c r="S196" s="436"/>
      <c r="T196" s="736"/>
      <c r="U196" s="737"/>
      <c r="V196" s="736"/>
      <c r="W196" s="738"/>
      <c r="X196" s="736"/>
    </row>
    <row r="197" spans="2:24" ht="12">
      <c r="B197" s="735"/>
      <c r="C197" s="735"/>
      <c r="D197" s="735"/>
      <c r="E197" s="736"/>
      <c r="F197" s="736"/>
      <c r="G197" s="737"/>
      <c r="H197" s="736"/>
      <c r="I197" s="737"/>
      <c r="J197" s="736"/>
      <c r="K197" s="738"/>
      <c r="L197" s="736"/>
      <c r="M197" s="738"/>
      <c r="N197" s="736"/>
      <c r="O197" s="737"/>
      <c r="P197" s="736"/>
      <c r="Q197" s="738"/>
      <c r="R197" s="736"/>
      <c r="S197" s="436"/>
      <c r="T197" s="736"/>
      <c r="U197" s="737"/>
      <c r="V197" s="736"/>
      <c r="W197" s="738"/>
      <c r="X197" s="736"/>
    </row>
    <row r="198" spans="2:24" ht="12">
      <c r="B198" s="735"/>
      <c r="C198" s="735"/>
      <c r="D198" s="735"/>
      <c r="E198" s="736"/>
      <c r="F198" s="736"/>
      <c r="G198" s="737"/>
      <c r="H198" s="736"/>
      <c r="I198" s="737"/>
      <c r="J198" s="736"/>
      <c r="K198" s="738"/>
      <c r="L198" s="736"/>
      <c r="M198" s="738"/>
      <c r="N198" s="736"/>
      <c r="O198" s="737"/>
      <c r="P198" s="736"/>
      <c r="Q198" s="738"/>
      <c r="R198" s="736"/>
      <c r="S198" s="436"/>
      <c r="T198" s="736"/>
      <c r="U198" s="737"/>
      <c r="V198" s="736"/>
      <c r="W198" s="738"/>
      <c r="X198" s="736"/>
    </row>
    <row r="199" spans="2:24" ht="12">
      <c r="B199" s="735"/>
      <c r="C199" s="735"/>
      <c r="D199" s="735"/>
      <c r="E199" s="736"/>
      <c r="F199" s="736"/>
      <c r="G199" s="737"/>
      <c r="H199" s="736"/>
      <c r="I199" s="737"/>
      <c r="J199" s="736"/>
      <c r="K199" s="738"/>
      <c r="L199" s="736"/>
      <c r="M199" s="738"/>
      <c r="N199" s="736"/>
      <c r="O199" s="737"/>
      <c r="P199" s="736"/>
      <c r="Q199" s="738"/>
      <c r="R199" s="736"/>
      <c r="S199" s="436"/>
      <c r="T199" s="736"/>
      <c r="U199" s="737"/>
      <c r="V199" s="736"/>
      <c r="W199" s="738"/>
      <c r="X199" s="736"/>
    </row>
    <row r="200" spans="2:24" ht="12">
      <c r="B200" s="735"/>
      <c r="C200" s="735"/>
      <c r="D200" s="735"/>
      <c r="E200" s="736"/>
      <c r="F200" s="736"/>
      <c r="G200" s="737"/>
      <c r="H200" s="736"/>
      <c r="I200" s="737"/>
      <c r="J200" s="736"/>
      <c r="K200" s="738"/>
      <c r="L200" s="736"/>
      <c r="M200" s="738"/>
      <c r="N200" s="736"/>
      <c r="O200" s="737"/>
      <c r="P200" s="736"/>
      <c r="Q200" s="738"/>
      <c r="R200" s="736"/>
      <c r="S200" s="436"/>
      <c r="T200" s="736"/>
      <c r="U200" s="737"/>
      <c r="V200" s="736"/>
      <c r="W200" s="738"/>
      <c r="X200" s="736"/>
    </row>
    <row r="201" spans="2:24" ht="12">
      <c r="B201" s="735"/>
      <c r="C201" s="735"/>
      <c r="D201" s="735"/>
      <c r="E201" s="736"/>
      <c r="F201" s="736"/>
      <c r="G201" s="737"/>
      <c r="H201" s="736"/>
      <c r="I201" s="737"/>
      <c r="J201" s="736"/>
      <c r="K201" s="738"/>
      <c r="L201" s="736"/>
      <c r="M201" s="738"/>
      <c r="N201" s="736"/>
      <c r="O201" s="737"/>
      <c r="P201" s="736"/>
      <c r="Q201" s="738"/>
      <c r="R201" s="736"/>
      <c r="S201" s="436"/>
      <c r="T201" s="736"/>
      <c r="U201" s="737"/>
      <c r="V201" s="736"/>
      <c r="W201" s="738"/>
      <c r="X201" s="736"/>
    </row>
    <row r="202" spans="2:24" ht="12">
      <c r="B202" s="735"/>
      <c r="C202" s="735"/>
      <c r="D202" s="735"/>
      <c r="E202" s="736"/>
      <c r="F202" s="736"/>
      <c r="G202" s="737"/>
      <c r="H202" s="736"/>
      <c r="I202" s="737"/>
      <c r="J202" s="736"/>
      <c r="K202" s="738"/>
      <c r="L202" s="736"/>
      <c r="M202" s="738"/>
      <c r="N202" s="736"/>
      <c r="O202" s="737"/>
      <c r="P202" s="736"/>
      <c r="Q202" s="738"/>
      <c r="R202" s="736"/>
      <c r="S202" s="436"/>
      <c r="T202" s="736"/>
      <c r="U202" s="737"/>
      <c r="V202" s="736"/>
      <c r="W202" s="738"/>
      <c r="X202" s="736"/>
    </row>
    <row r="203" spans="2:24" ht="12">
      <c r="B203" s="735"/>
      <c r="C203" s="735"/>
      <c r="D203" s="735"/>
      <c r="E203" s="736"/>
      <c r="F203" s="736"/>
      <c r="G203" s="737"/>
      <c r="H203" s="736"/>
      <c r="I203" s="737"/>
      <c r="J203" s="736"/>
      <c r="K203" s="738"/>
      <c r="L203" s="736"/>
      <c r="M203" s="738"/>
      <c r="N203" s="736"/>
      <c r="O203" s="737"/>
      <c r="P203" s="736"/>
      <c r="Q203" s="738"/>
      <c r="R203" s="736"/>
      <c r="S203" s="436"/>
      <c r="T203" s="736"/>
      <c r="U203" s="737"/>
      <c r="V203" s="736"/>
      <c r="W203" s="738"/>
      <c r="X203" s="736"/>
    </row>
    <row r="204" spans="2:24" ht="12">
      <c r="B204" s="735"/>
      <c r="C204" s="735"/>
      <c r="D204" s="735"/>
      <c r="E204" s="736"/>
      <c r="F204" s="736"/>
      <c r="G204" s="737"/>
      <c r="H204" s="736"/>
      <c r="I204" s="737"/>
      <c r="J204" s="736"/>
      <c r="K204" s="738"/>
      <c r="L204" s="736"/>
      <c r="M204" s="738"/>
      <c r="N204" s="736"/>
      <c r="O204" s="737"/>
      <c r="P204" s="736"/>
      <c r="Q204" s="738"/>
      <c r="R204" s="736"/>
      <c r="S204" s="436"/>
      <c r="T204" s="736"/>
      <c r="U204" s="737"/>
      <c r="V204" s="736"/>
      <c r="W204" s="738"/>
      <c r="X204" s="736"/>
    </row>
    <row r="205" spans="2:24" ht="12">
      <c r="B205" s="735"/>
      <c r="C205" s="735"/>
      <c r="D205" s="735"/>
      <c r="E205" s="736"/>
      <c r="F205" s="736"/>
      <c r="G205" s="737"/>
      <c r="H205" s="736"/>
      <c r="I205" s="737"/>
      <c r="J205" s="736"/>
      <c r="K205" s="738"/>
      <c r="L205" s="736"/>
      <c r="M205" s="738"/>
      <c r="N205" s="736"/>
      <c r="O205" s="737"/>
      <c r="P205" s="736"/>
      <c r="Q205" s="738"/>
      <c r="R205" s="736"/>
      <c r="S205" s="436"/>
      <c r="T205" s="736"/>
      <c r="U205" s="737"/>
      <c r="V205" s="736"/>
      <c r="W205" s="738"/>
      <c r="X205" s="736"/>
    </row>
    <row r="206" spans="2:24" ht="12">
      <c r="B206" s="735"/>
      <c r="C206" s="735"/>
      <c r="D206" s="735"/>
      <c r="E206" s="736"/>
      <c r="F206" s="736"/>
      <c r="G206" s="737"/>
      <c r="H206" s="736"/>
      <c r="I206" s="737"/>
      <c r="J206" s="736"/>
      <c r="K206" s="738"/>
      <c r="L206" s="736"/>
      <c r="M206" s="738"/>
      <c r="N206" s="736"/>
      <c r="O206" s="737"/>
      <c r="P206" s="736"/>
      <c r="Q206" s="738"/>
      <c r="R206" s="736"/>
      <c r="S206" s="436"/>
      <c r="T206" s="736"/>
      <c r="U206" s="737"/>
      <c r="V206" s="736"/>
      <c r="W206" s="738"/>
      <c r="X206" s="736"/>
    </row>
    <row r="207" spans="2:24" ht="12">
      <c r="B207" s="735"/>
      <c r="C207" s="735"/>
      <c r="D207" s="735"/>
      <c r="E207" s="736"/>
      <c r="F207" s="736"/>
      <c r="G207" s="737"/>
      <c r="H207" s="736"/>
      <c r="I207" s="737"/>
      <c r="J207" s="736"/>
      <c r="K207" s="738"/>
      <c r="L207" s="736"/>
      <c r="M207" s="738"/>
      <c r="N207" s="736"/>
      <c r="O207" s="737"/>
      <c r="P207" s="736"/>
      <c r="Q207" s="738"/>
      <c r="R207" s="736"/>
      <c r="S207" s="436"/>
      <c r="T207" s="736"/>
      <c r="U207" s="737"/>
      <c r="V207" s="736"/>
      <c r="W207" s="738"/>
      <c r="X207" s="736"/>
    </row>
    <row r="208" spans="2:24" ht="12">
      <c r="B208" s="735"/>
      <c r="C208" s="735"/>
      <c r="D208" s="735"/>
      <c r="E208" s="736"/>
      <c r="F208" s="736"/>
      <c r="G208" s="737"/>
      <c r="H208" s="736"/>
      <c r="I208" s="737"/>
      <c r="J208" s="736"/>
      <c r="K208" s="738"/>
      <c r="L208" s="736"/>
      <c r="M208" s="738"/>
      <c r="N208" s="736"/>
      <c r="O208" s="737"/>
      <c r="P208" s="736"/>
      <c r="Q208" s="738"/>
      <c r="R208" s="736"/>
      <c r="S208" s="436"/>
      <c r="T208" s="736"/>
      <c r="U208" s="737"/>
      <c r="V208" s="736"/>
      <c r="W208" s="738"/>
      <c r="X208" s="736"/>
    </row>
    <row r="209" spans="2:24" ht="12">
      <c r="B209" s="735"/>
      <c r="C209" s="735"/>
      <c r="D209" s="735"/>
      <c r="E209" s="736"/>
      <c r="F209" s="736"/>
      <c r="G209" s="737"/>
      <c r="H209" s="736"/>
      <c r="I209" s="737"/>
      <c r="J209" s="736"/>
      <c r="K209" s="738"/>
      <c r="L209" s="736"/>
      <c r="M209" s="738"/>
      <c r="N209" s="736"/>
      <c r="O209" s="737"/>
      <c r="P209" s="736"/>
      <c r="Q209" s="738"/>
      <c r="R209" s="736"/>
      <c r="S209" s="436"/>
      <c r="T209" s="736"/>
      <c r="U209" s="737"/>
      <c r="V209" s="736"/>
      <c r="W209" s="738"/>
      <c r="X209" s="736"/>
    </row>
    <row r="210" spans="2:24" ht="12">
      <c r="B210" s="735"/>
      <c r="C210" s="735"/>
      <c r="D210" s="735"/>
      <c r="E210" s="736"/>
      <c r="F210" s="736"/>
      <c r="G210" s="737"/>
      <c r="H210" s="736"/>
      <c r="I210" s="737"/>
      <c r="J210" s="736"/>
      <c r="K210" s="738"/>
      <c r="L210" s="736"/>
      <c r="M210" s="738"/>
      <c r="N210" s="736"/>
      <c r="O210" s="737"/>
      <c r="P210" s="736"/>
      <c r="Q210" s="738"/>
      <c r="R210" s="736"/>
      <c r="S210" s="436"/>
      <c r="T210" s="736"/>
      <c r="U210" s="737"/>
      <c r="V210" s="736"/>
      <c r="W210" s="738"/>
      <c r="X210" s="736"/>
    </row>
    <row r="211" spans="2:24" ht="12">
      <c r="B211" s="735"/>
      <c r="C211" s="735"/>
      <c r="D211" s="735"/>
      <c r="E211" s="736"/>
      <c r="F211" s="736"/>
      <c r="G211" s="737"/>
      <c r="H211" s="736"/>
      <c r="I211" s="737"/>
      <c r="J211" s="736"/>
      <c r="K211" s="738"/>
      <c r="L211" s="736"/>
      <c r="M211" s="738"/>
      <c r="N211" s="736"/>
      <c r="O211" s="737"/>
      <c r="P211" s="736"/>
      <c r="Q211" s="738"/>
      <c r="R211" s="736"/>
      <c r="S211" s="436"/>
      <c r="T211" s="736"/>
      <c r="U211" s="737"/>
      <c r="V211" s="736"/>
      <c r="W211" s="738"/>
      <c r="X211" s="736"/>
    </row>
    <row r="212" spans="2:24" ht="12">
      <c r="B212" s="735"/>
      <c r="C212" s="735"/>
      <c r="D212" s="735"/>
      <c r="E212" s="736"/>
      <c r="F212" s="736"/>
      <c r="G212" s="737"/>
      <c r="H212" s="736"/>
      <c r="I212" s="737"/>
      <c r="J212" s="736"/>
      <c r="K212" s="738"/>
      <c r="L212" s="736"/>
      <c r="M212" s="738"/>
      <c r="N212" s="736"/>
      <c r="O212" s="737"/>
      <c r="P212" s="736"/>
      <c r="Q212" s="738"/>
      <c r="R212" s="736"/>
      <c r="S212" s="436"/>
      <c r="T212" s="736"/>
      <c r="U212" s="737"/>
      <c r="V212" s="736"/>
      <c r="W212" s="738"/>
      <c r="X212" s="736"/>
    </row>
    <row r="213" spans="2:24" ht="12">
      <c r="B213" s="735"/>
      <c r="C213" s="735"/>
      <c r="D213" s="735"/>
      <c r="E213" s="736"/>
      <c r="F213" s="736"/>
      <c r="G213" s="737"/>
      <c r="H213" s="736"/>
      <c r="I213" s="737"/>
      <c r="J213" s="736"/>
      <c r="K213" s="738"/>
      <c r="L213" s="736"/>
      <c r="M213" s="738"/>
      <c r="N213" s="736"/>
      <c r="O213" s="737"/>
      <c r="P213" s="736"/>
      <c r="Q213" s="738"/>
      <c r="R213" s="736"/>
      <c r="S213" s="436"/>
      <c r="T213" s="736"/>
      <c r="U213" s="737"/>
      <c r="V213" s="736"/>
      <c r="W213" s="738"/>
      <c r="X213" s="736"/>
    </row>
    <row r="214" spans="2:24" ht="12">
      <c r="B214" s="735"/>
      <c r="C214" s="735"/>
      <c r="D214" s="735"/>
      <c r="E214" s="736"/>
      <c r="F214" s="736"/>
      <c r="G214" s="737"/>
      <c r="H214" s="736"/>
      <c r="I214" s="737"/>
      <c r="J214" s="736"/>
      <c r="K214" s="738"/>
      <c r="L214" s="736"/>
      <c r="M214" s="738"/>
      <c r="N214" s="736"/>
      <c r="O214" s="737"/>
      <c r="P214" s="736"/>
      <c r="Q214" s="738"/>
      <c r="R214" s="736"/>
      <c r="S214" s="436"/>
      <c r="T214" s="736"/>
      <c r="U214" s="737"/>
      <c r="V214" s="736"/>
      <c r="W214" s="738"/>
      <c r="X214" s="736"/>
    </row>
    <row r="215" spans="2:24" ht="12">
      <c r="B215" s="735"/>
      <c r="C215" s="735"/>
      <c r="D215" s="735"/>
      <c r="E215" s="736"/>
      <c r="F215" s="736"/>
      <c r="G215" s="737"/>
      <c r="H215" s="736"/>
      <c r="I215" s="737"/>
      <c r="J215" s="736"/>
      <c r="K215" s="738"/>
      <c r="L215" s="736"/>
      <c r="M215" s="738"/>
      <c r="N215" s="736"/>
      <c r="O215" s="737"/>
      <c r="P215" s="736"/>
      <c r="Q215" s="738"/>
      <c r="R215" s="736"/>
      <c r="S215" s="436"/>
      <c r="T215" s="736"/>
      <c r="U215" s="737"/>
      <c r="V215" s="736"/>
      <c r="W215" s="738"/>
      <c r="X215" s="736"/>
    </row>
    <row r="216" spans="2:24" ht="12">
      <c r="B216" s="735"/>
      <c r="C216" s="735"/>
      <c r="D216" s="735"/>
      <c r="E216" s="736"/>
      <c r="F216" s="736"/>
      <c r="G216" s="737"/>
      <c r="H216" s="736"/>
      <c r="I216" s="737"/>
      <c r="J216" s="736"/>
      <c r="K216" s="738"/>
      <c r="L216" s="736"/>
      <c r="M216" s="738"/>
      <c r="N216" s="736"/>
      <c r="O216" s="737"/>
      <c r="P216" s="736"/>
      <c r="Q216" s="738"/>
      <c r="R216" s="736"/>
      <c r="S216" s="436"/>
      <c r="T216" s="736"/>
      <c r="U216" s="737"/>
      <c r="V216" s="736"/>
      <c r="W216" s="738"/>
      <c r="X216" s="736"/>
    </row>
    <row r="217" spans="2:24" ht="12">
      <c r="B217" s="735"/>
      <c r="C217" s="735"/>
      <c r="D217" s="735"/>
      <c r="E217" s="736"/>
      <c r="F217" s="736"/>
      <c r="G217" s="737"/>
      <c r="H217" s="736"/>
      <c r="I217" s="737"/>
      <c r="J217" s="736"/>
      <c r="K217" s="738"/>
      <c r="L217" s="736"/>
      <c r="M217" s="738"/>
      <c r="N217" s="736"/>
      <c r="O217" s="737"/>
      <c r="P217" s="736"/>
      <c r="Q217" s="738"/>
      <c r="R217" s="736"/>
      <c r="S217" s="436"/>
      <c r="T217" s="736"/>
      <c r="U217" s="737"/>
      <c r="V217" s="736"/>
      <c r="W217" s="738"/>
      <c r="X217" s="736"/>
    </row>
    <row r="218" spans="2:24" ht="12">
      <c r="B218" s="735"/>
      <c r="C218" s="735"/>
      <c r="D218" s="735"/>
      <c r="E218" s="736"/>
      <c r="F218" s="736"/>
      <c r="G218" s="737"/>
      <c r="H218" s="736"/>
      <c r="I218" s="737"/>
      <c r="J218" s="736"/>
      <c r="K218" s="738"/>
      <c r="L218" s="736"/>
      <c r="M218" s="738"/>
      <c r="N218" s="736"/>
      <c r="O218" s="737"/>
      <c r="P218" s="736"/>
      <c r="Q218" s="738"/>
      <c r="R218" s="736"/>
      <c r="S218" s="436"/>
      <c r="T218" s="736"/>
      <c r="U218" s="737"/>
      <c r="V218" s="736"/>
      <c r="W218" s="738"/>
      <c r="X218" s="736"/>
    </row>
    <row r="219" spans="2:24" ht="12">
      <c r="B219" s="735"/>
      <c r="C219" s="735"/>
      <c r="D219" s="735"/>
      <c r="E219" s="736"/>
      <c r="F219" s="736"/>
      <c r="G219" s="737"/>
      <c r="H219" s="736"/>
      <c r="I219" s="737"/>
      <c r="J219" s="736"/>
      <c r="K219" s="738"/>
      <c r="L219" s="736"/>
      <c r="M219" s="738"/>
      <c r="N219" s="736"/>
      <c r="O219" s="737"/>
      <c r="P219" s="736"/>
      <c r="Q219" s="738"/>
      <c r="R219" s="736"/>
      <c r="S219" s="436"/>
      <c r="T219" s="736"/>
      <c r="U219" s="737"/>
      <c r="V219" s="736"/>
      <c r="W219" s="738"/>
      <c r="X219" s="736"/>
    </row>
    <row r="220" spans="2:24" ht="12">
      <c r="B220" s="735"/>
      <c r="C220" s="735"/>
      <c r="D220" s="735"/>
      <c r="E220" s="736"/>
      <c r="F220" s="736"/>
      <c r="G220" s="737"/>
      <c r="H220" s="736"/>
      <c r="I220" s="737"/>
      <c r="J220" s="736"/>
      <c r="K220" s="738"/>
      <c r="L220" s="736"/>
      <c r="M220" s="738"/>
      <c r="N220" s="736"/>
      <c r="O220" s="737"/>
      <c r="P220" s="736"/>
      <c r="Q220" s="738"/>
      <c r="R220" s="736"/>
      <c r="S220" s="436"/>
      <c r="T220" s="736"/>
      <c r="U220" s="737"/>
      <c r="V220" s="736"/>
      <c r="W220" s="738"/>
      <c r="X220" s="736"/>
    </row>
    <row r="221" spans="2:24" ht="12">
      <c r="B221" s="735"/>
      <c r="C221" s="735"/>
      <c r="D221" s="735"/>
      <c r="E221" s="736"/>
      <c r="F221" s="736"/>
      <c r="G221" s="737"/>
      <c r="H221" s="736"/>
      <c r="I221" s="737"/>
      <c r="J221" s="736"/>
      <c r="K221" s="738"/>
      <c r="L221" s="736"/>
      <c r="M221" s="738"/>
      <c r="N221" s="736"/>
      <c r="O221" s="737"/>
      <c r="P221" s="736"/>
      <c r="Q221" s="738"/>
      <c r="R221" s="736"/>
      <c r="S221" s="436"/>
      <c r="T221" s="736"/>
      <c r="U221" s="737"/>
      <c r="V221" s="736"/>
      <c r="W221" s="738"/>
      <c r="X221" s="736"/>
    </row>
    <row r="222" spans="2:24" ht="12">
      <c r="B222" s="735"/>
      <c r="C222" s="735"/>
      <c r="D222" s="735"/>
      <c r="E222" s="736"/>
      <c r="F222" s="736"/>
      <c r="G222" s="737"/>
      <c r="H222" s="736"/>
      <c r="I222" s="737"/>
      <c r="J222" s="736"/>
      <c r="K222" s="738"/>
      <c r="L222" s="736"/>
      <c r="M222" s="738"/>
      <c r="N222" s="736"/>
      <c r="O222" s="737"/>
      <c r="P222" s="736"/>
      <c r="Q222" s="738"/>
      <c r="R222" s="736"/>
      <c r="S222" s="436"/>
      <c r="T222" s="736"/>
      <c r="U222" s="737"/>
      <c r="V222" s="736"/>
      <c r="W222" s="738"/>
      <c r="X222" s="736"/>
    </row>
    <row r="223" spans="2:24" ht="12">
      <c r="B223" s="735"/>
      <c r="C223" s="735"/>
      <c r="D223" s="735"/>
      <c r="E223" s="736"/>
      <c r="F223" s="736"/>
      <c r="G223" s="737"/>
      <c r="H223" s="736"/>
      <c r="I223" s="737"/>
      <c r="J223" s="736"/>
      <c r="K223" s="738"/>
      <c r="L223" s="736"/>
      <c r="M223" s="738"/>
      <c r="N223" s="736"/>
      <c r="O223" s="737"/>
      <c r="P223" s="736"/>
      <c r="Q223" s="738"/>
      <c r="R223" s="736"/>
      <c r="S223" s="436"/>
      <c r="T223" s="736"/>
      <c r="U223" s="737"/>
      <c r="V223" s="736"/>
      <c r="W223" s="738"/>
      <c r="X223" s="736"/>
    </row>
    <row r="224" spans="2:24" ht="12">
      <c r="B224" s="735"/>
      <c r="C224" s="735"/>
      <c r="D224" s="735"/>
      <c r="E224" s="736"/>
      <c r="F224" s="736"/>
      <c r="G224" s="737"/>
      <c r="H224" s="736"/>
      <c r="I224" s="737"/>
      <c r="J224" s="736"/>
      <c r="K224" s="738"/>
      <c r="L224" s="736"/>
      <c r="M224" s="738"/>
      <c r="N224" s="736"/>
      <c r="O224" s="737"/>
      <c r="P224" s="736"/>
      <c r="Q224" s="738"/>
      <c r="R224" s="736"/>
      <c r="S224" s="436"/>
      <c r="T224" s="736"/>
      <c r="U224" s="737"/>
      <c r="V224" s="736"/>
      <c r="W224" s="738"/>
      <c r="X224" s="736"/>
    </row>
    <row r="225" spans="2:24" ht="12">
      <c r="B225" s="735"/>
      <c r="C225" s="735"/>
      <c r="D225" s="735"/>
      <c r="E225" s="736"/>
      <c r="F225" s="736"/>
      <c r="G225" s="737"/>
      <c r="H225" s="736"/>
      <c r="I225" s="737"/>
      <c r="J225" s="736"/>
      <c r="K225" s="738"/>
      <c r="L225" s="736"/>
      <c r="M225" s="738"/>
      <c r="N225" s="736"/>
      <c r="O225" s="737"/>
      <c r="P225" s="736"/>
      <c r="Q225" s="738"/>
      <c r="R225" s="736"/>
      <c r="S225" s="436"/>
      <c r="T225" s="736"/>
      <c r="U225" s="737"/>
      <c r="V225" s="736"/>
      <c r="W225" s="738"/>
      <c r="X225" s="736"/>
    </row>
    <row r="226" spans="2:24" ht="12">
      <c r="B226" s="735"/>
      <c r="C226" s="735"/>
      <c r="D226" s="735"/>
      <c r="E226" s="736"/>
      <c r="F226" s="736"/>
      <c r="G226" s="737"/>
      <c r="H226" s="736"/>
      <c r="I226" s="737"/>
      <c r="J226" s="736"/>
      <c r="K226" s="738"/>
      <c r="L226" s="736"/>
      <c r="M226" s="738"/>
      <c r="N226" s="736"/>
      <c r="O226" s="737"/>
      <c r="P226" s="736"/>
      <c r="Q226" s="738"/>
      <c r="R226" s="736"/>
      <c r="S226" s="436"/>
      <c r="T226" s="736"/>
      <c r="U226" s="737"/>
      <c r="V226" s="736"/>
      <c r="W226" s="738"/>
      <c r="X226" s="736"/>
    </row>
    <row r="227" spans="2:24" ht="12">
      <c r="B227" s="735"/>
      <c r="C227" s="735"/>
      <c r="D227" s="735"/>
      <c r="E227" s="736"/>
      <c r="F227" s="736"/>
      <c r="G227" s="737"/>
      <c r="H227" s="736"/>
      <c r="I227" s="737"/>
      <c r="J227" s="736"/>
      <c r="K227" s="738"/>
      <c r="L227" s="736"/>
      <c r="M227" s="738"/>
      <c r="N227" s="736"/>
      <c r="O227" s="737"/>
      <c r="P227" s="736"/>
      <c r="Q227" s="738"/>
      <c r="R227" s="736"/>
      <c r="S227" s="436"/>
      <c r="T227" s="736"/>
      <c r="U227" s="737"/>
      <c r="V227" s="736"/>
      <c r="W227" s="738"/>
      <c r="X227" s="736"/>
    </row>
    <row r="228" spans="2:24" ht="12">
      <c r="B228" s="735"/>
      <c r="C228" s="735"/>
      <c r="D228" s="735"/>
      <c r="E228" s="736"/>
      <c r="F228" s="736"/>
      <c r="G228" s="737"/>
      <c r="H228" s="736"/>
      <c r="I228" s="737"/>
      <c r="J228" s="736"/>
      <c r="K228" s="738"/>
      <c r="L228" s="736"/>
      <c r="M228" s="738"/>
      <c r="N228" s="736"/>
      <c r="O228" s="737"/>
      <c r="P228" s="736"/>
      <c r="Q228" s="738"/>
      <c r="R228" s="736"/>
      <c r="S228" s="436"/>
      <c r="T228" s="736"/>
      <c r="U228" s="737"/>
      <c r="V228" s="736"/>
      <c r="W228" s="738"/>
      <c r="X228" s="736"/>
    </row>
    <row r="229" spans="2:24" ht="12">
      <c r="B229" s="735"/>
      <c r="C229" s="735"/>
      <c r="D229" s="735"/>
      <c r="E229" s="736"/>
      <c r="F229" s="736"/>
      <c r="G229" s="737"/>
      <c r="H229" s="736"/>
      <c r="I229" s="737"/>
      <c r="J229" s="736"/>
      <c r="K229" s="738"/>
      <c r="L229" s="736"/>
      <c r="M229" s="738"/>
      <c r="N229" s="736"/>
      <c r="O229" s="737"/>
      <c r="P229" s="736"/>
      <c r="Q229" s="738"/>
      <c r="R229" s="736"/>
      <c r="S229" s="436"/>
      <c r="T229" s="736"/>
      <c r="U229" s="737"/>
      <c r="V229" s="736"/>
      <c r="W229" s="738"/>
      <c r="X229" s="736"/>
    </row>
    <row r="230" spans="2:24" ht="12">
      <c r="B230" s="735"/>
      <c r="C230" s="735"/>
      <c r="D230" s="735"/>
      <c r="E230" s="736"/>
      <c r="F230" s="736"/>
      <c r="G230" s="737"/>
      <c r="H230" s="736"/>
      <c r="I230" s="737"/>
      <c r="J230" s="736"/>
      <c r="K230" s="738"/>
      <c r="L230" s="736"/>
      <c r="M230" s="738"/>
      <c r="N230" s="736"/>
      <c r="O230" s="737"/>
      <c r="P230" s="736"/>
      <c r="Q230" s="738"/>
      <c r="R230" s="736"/>
      <c r="S230" s="436"/>
      <c r="T230" s="736"/>
      <c r="U230" s="737"/>
      <c r="V230" s="736"/>
      <c r="W230" s="738"/>
      <c r="X230" s="736"/>
    </row>
    <row r="231" spans="2:24" ht="12">
      <c r="B231" s="735"/>
      <c r="C231" s="735"/>
      <c r="D231" s="735"/>
      <c r="E231" s="736"/>
      <c r="F231" s="736"/>
      <c r="G231" s="737"/>
      <c r="H231" s="736"/>
      <c r="I231" s="737"/>
      <c r="J231" s="736"/>
      <c r="K231" s="738"/>
      <c r="L231" s="736"/>
      <c r="M231" s="738"/>
      <c r="N231" s="736"/>
      <c r="O231" s="737"/>
      <c r="P231" s="736"/>
      <c r="Q231" s="738"/>
      <c r="R231" s="736"/>
      <c r="S231" s="436"/>
      <c r="T231" s="736"/>
      <c r="U231" s="737"/>
      <c r="V231" s="736"/>
      <c r="W231" s="738"/>
      <c r="X231" s="736"/>
    </row>
    <row r="232" spans="2:24" ht="12">
      <c r="B232" s="735"/>
      <c r="C232" s="735"/>
      <c r="D232" s="735"/>
      <c r="E232" s="736"/>
      <c r="F232" s="736"/>
      <c r="G232" s="737"/>
      <c r="H232" s="736"/>
      <c r="I232" s="737"/>
      <c r="J232" s="736"/>
      <c r="K232" s="738"/>
      <c r="L232" s="736"/>
      <c r="M232" s="738"/>
      <c r="N232" s="736"/>
      <c r="O232" s="737"/>
      <c r="P232" s="736"/>
      <c r="Q232" s="738"/>
      <c r="R232" s="736"/>
      <c r="S232" s="436"/>
      <c r="T232" s="736"/>
      <c r="U232" s="737"/>
      <c r="V232" s="736"/>
      <c r="W232" s="738"/>
      <c r="X232" s="736"/>
    </row>
    <row r="233" spans="2:24" ht="12">
      <c r="B233" s="735"/>
      <c r="C233" s="735"/>
      <c r="D233" s="735"/>
      <c r="E233" s="736"/>
      <c r="F233" s="736"/>
      <c r="G233" s="737"/>
      <c r="H233" s="736"/>
      <c r="I233" s="737"/>
      <c r="J233" s="736"/>
      <c r="K233" s="738"/>
      <c r="L233" s="736"/>
      <c r="M233" s="738"/>
      <c r="N233" s="736"/>
      <c r="O233" s="737"/>
      <c r="P233" s="736"/>
      <c r="Q233" s="738"/>
      <c r="R233" s="736"/>
      <c r="S233" s="436"/>
      <c r="T233" s="736"/>
      <c r="U233" s="737"/>
      <c r="V233" s="736"/>
      <c r="W233" s="738"/>
      <c r="X233" s="736"/>
    </row>
    <row r="234" spans="2:24" ht="12">
      <c r="B234" s="735"/>
      <c r="C234" s="735"/>
      <c r="D234" s="735"/>
      <c r="E234" s="736"/>
      <c r="F234" s="736"/>
      <c r="G234" s="737"/>
      <c r="H234" s="736"/>
      <c r="I234" s="737"/>
      <c r="J234" s="736"/>
      <c r="K234" s="738"/>
      <c r="L234" s="736"/>
      <c r="M234" s="738"/>
      <c r="N234" s="736"/>
      <c r="O234" s="737"/>
      <c r="P234" s="736"/>
      <c r="Q234" s="738"/>
      <c r="R234" s="736"/>
      <c r="S234" s="436"/>
      <c r="T234" s="736"/>
      <c r="U234" s="737"/>
      <c r="V234" s="736"/>
      <c r="W234" s="738"/>
      <c r="X234" s="736"/>
    </row>
    <row r="235" spans="2:24" ht="12">
      <c r="B235" s="735"/>
      <c r="C235" s="735"/>
      <c r="D235" s="735"/>
      <c r="E235" s="736"/>
      <c r="F235" s="736"/>
      <c r="G235" s="737"/>
      <c r="H235" s="736"/>
      <c r="I235" s="737"/>
      <c r="J235" s="736"/>
      <c r="K235" s="738"/>
      <c r="L235" s="736"/>
      <c r="M235" s="738"/>
      <c r="N235" s="736"/>
      <c r="O235" s="737"/>
      <c r="P235" s="736"/>
      <c r="Q235" s="738"/>
      <c r="R235" s="736"/>
      <c r="S235" s="436"/>
      <c r="T235" s="736"/>
      <c r="U235" s="737"/>
      <c r="V235" s="736"/>
      <c r="W235" s="738"/>
      <c r="X235" s="736"/>
    </row>
    <row r="236" spans="2:24" ht="12">
      <c r="B236" s="735"/>
      <c r="C236" s="735"/>
      <c r="D236" s="735"/>
      <c r="E236" s="736"/>
      <c r="F236" s="736"/>
      <c r="G236" s="737"/>
      <c r="H236" s="736"/>
      <c r="I236" s="737"/>
      <c r="J236" s="736"/>
      <c r="K236" s="738"/>
      <c r="L236" s="736"/>
      <c r="M236" s="738"/>
      <c r="N236" s="736"/>
      <c r="O236" s="737"/>
      <c r="P236" s="736"/>
      <c r="Q236" s="738"/>
      <c r="R236" s="736"/>
      <c r="S236" s="436"/>
      <c r="T236" s="736"/>
      <c r="U236" s="737"/>
      <c r="V236" s="736"/>
      <c r="W236" s="738"/>
      <c r="X236" s="736"/>
    </row>
    <row r="237" spans="2:24" ht="12">
      <c r="B237" s="735"/>
      <c r="C237" s="735"/>
      <c r="D237" s="735"/>
      <c r="E237" s="736"/>
      <c r="F237" s="736"/>
      <c r="G237" s="737"/>
      <c r="H237" s="736"/>
      <c r="I237" s="737"/>
      <c r="J237" s="736"/>
      <c r="K237" s="738"/>
      <c r="L237" s="736"/>
      <c r="M237" s="738"/>
      <c r="N237" s="736"/>
      <c r="O237" s="737"/>
      <c r="P237" s="736"/>
      <c r="Q237" s="738"/>
      <c r="R237" s="736"/>
      <c r="S237" s="436"/>
      <c r="T237" s="736"/>
      <c r="U237" s="737"/>
      <c r="V237" s="736"/>
      <c r="W237" s="738"/>
      <c r="X237" s="736"/>
    </row>
    <row r="238" spans="2:24" ht="12">
      <c r="B238" s="735"/>
      <c r="C238" s="735"/>
      <c r="D238" s="735"/>
      <c r="E238" s="736"/>
      <c r="F238" s="736"/>
      <c r="G238" s="737"/>
      <c r="H238" s="736"/>
      <c r="I238" s="737"/>
      <c r="J238" s="736"/>
      <c r="K238" s="738"/>
      <c r="L238" s="736"/>
      <c r="M238" s="738"/>
      <c r="N238" s="736"/>
      <c r="O238" s="737"/>
      <c r="P238" s="736"/>
      <c r="Q238" s="738"/>
      <c r="R238" s="736"/>
      <c r="S238" s="436"/>
      <c r="T238" s="736"/>
      <c r="U238" s="737"/>
      <c r="V238" s="736"/>
      <c r="W238" s="738"/>
      <c r="X238" s="736"/>
    </row>
    <row r="239" spans="2:24" ht="12">
      <c r="B239" s="735"/>
      <c r="C239" s="735"/>
      <c r="D239" s="735"/>
      <c r="E239" s="736"/>
      <c r="F239" s="736"/>
      <c r="G239" s="737"/>
      <c r="H239" s="736"/>
      <c r="I239" s="737"/>
      <c r="J239" s="736"/>
      <c r="K239" s="738"/>
      <c r="L239" s="736"/>
      <c r="M239" s="738"/>
      <c r="N239" s="736"/>
      <c r="O239" s="737"/>
      <c r="P239" s="736"/>
      <c r="Q239" s="738"/>
      <c r="R239" s="736"/>
      <c r="S239" s="436"/>
      <c r="T239" s="736"/>
      <c r="U239" s="737"/>
      <c r="V239" s="736"/>
      <c r="W239" s="738"/>
      <c r="X239" s="736"/>
    </row>
    <row r="240" spans="2:24" ht="12">
      <c r="B240" s="735"/>
      <c r="C240" s="735"/>
      <c r="D240" s="735"/>
      <c r="E240" s="736"/>
      <c r="F240" s="736"/>
      <c r="G240" s="737"/>
      <c r="H240" s="736"/>
      <c r="I240" s="737"/>
      <c r="J240" s="736"/>
      <c r="K240" s="738"/>
      <c r="L240" s="736"/>
      <c r="M240" s="738"/>
      <c r="N240" s="736"/>
      <c r="O240" s="737"/>
      <c r="P240" s="736"/>
      <c r="Q240" s="738"/>
      <c r="R240" s="736"/>
      <c r="S240" s="436"/>
      <c r="T240" s="736"/>
      <c r="U240" s="737"/>
      <c r="V240" s="736"/>
      <c r="W240" s="738"/>
      <c r="X240" s="736"/>
    </row>
    <row r="241" spans="2:24" ht="12">
      <c r="B241" s="735"/>
      <c r="C241" s="735"/>
      <c r="D241" s="735"/>
      <c r="E241" s="736"/>
      <c r="F241" s="736"/>
      <c r="G241" s="737"/>
      <c r="H241" s="736"/>
      <c r="I241" s="737"/>
      <c r="J241" s="736"/>
      <c r="K241" s="738"/>
      <c r="L241" s="736"/>
      <c r="M241" s="738"/>
      <c r="N241" s="736"/>
      <c r="O241" s="737"/>
      <c r="P241" s="736"/>
      <c r="Q241" s="738"/>
      <c r="R241" s="736"/>
      <c r="S241" s="436"/>
      <c r="T241" s="736"/>
      <c r="U241" s="737"/>
      <c r="V241" s="736"/>
      <c r="W241" s="738"/>
      <c r="X241" s="736"/>
    </row>
    <row r="242" spans="2:24" ht="12">
      <c r="B242" s="735"/>
      <c r="C242" s="735"/>
      <c r="D242" s="735"/>
      <c r="E242" s="736"/>
      <c r="F242" s="736"/>
      <c r="G242" s="737"/>
      <c r="H242" s="736"/>
      <c r="I242" s="737"/>
      <c r="J242" s="736"/>
      <c r="K242" s="738"/>
      <c r="L242" s="736"/>
      <c r="M242" s="738"/>
      <c r="N242" s="736"/>
      <c r="O242" s="737"/>
      <c r="P242" s="736"/>
      <c r="Q242" s="738"/>
      <c r="R242" s="736"/>
      <c r="S242" s="436"/>
      <c r="T242" s="736"/>
      <c r="U242" s="737"/>
      <c r="V242" s="736"/>
      <c r="W242" s="738"/>
      <c r="X242" s="736"/>
    </row>
    <row r="243" spans="2:24" ht="12">
      <c r="B243" s="735"/>
      <c r="C243" s="735"/>
      <c r="D243" s="735"/>
      <c r="E243" s="736"/>
      <c r="F243" s="736"/>
      <c r="G243" s="737"/>
      <c r="H243" s="736"/>
      <c r="I243" s="737"/>
      <c r="J243" s="736"/>
      <c r="K243" s="738"/>
      <c r="L243" s="736"/>
      <c r="M243" s="738"/>
      <c r="N243" s="736"/>
      <c r="O243" s="737"/>
      <c r="P243" s="736"/>
      <c r="Q243" s="738"/>
      <c r="R243" s="736"/>
      <c r="S243" s="436"/>
      <c r="T243" s="736"/>
      <c r="U243" s="737"/>
      <c r="V243" s="736"/>
      <c r="W243" s="738"/>
      <c r="X243" s="736"/>
    </row>
    <row r="244" spans="2:24" ht="12">
      <c r="B244" s="735"/>
      <c r="C244" s="735"/>
      <c r="D244" s="735"/>
      <c r="E244" s="736"/>
      <c r="F244" s="736"/>
      <c r="G244" s="737"/>
      <c r="H244" s="736"/>
      <c r="I244" s="737"/>
      <c r="J244" s="736"/>
      <c r="K244" s="738"/>
      <c r="L244" s="736"/>
      <c r="M244" s="738"/>
      <c r="N244" s="736"/>
      <c r="O244" s="737"/>
      <c r="P244" s="736"/>
      <c r="Q244" s="738"/>
      <c r="R244" s="736"/>
      <c r="S244" s="436"/>
      <c r="T244" s="736"/>
      <c r="U244" s="737"/>
      <c r="V244" s="736"/>
      <c r="W244" s="738"/>
      <c r="X244" s="736"/>
    </row>
    <row r="245" spans="2:24" ht="12">
      <c r="B245" s="735"/>
      <c r="C245" s="735"/>
      <c r="D245" s="735"/>
      <c r="E245" s="736"/>
      <c r="F245" s="736"/>
      <c r="G245" s="737"/>
      <c r="H245" s="736"/>
      <c r="I245" s="737"/>
      <c r="J245" s="736"/>
      <c r="K245" s="738"/>
      <c r="L245" s="736"/>
      <c r="M245" s="738"/>
      <c r="N245" s="736"/>
      <c r="O245" s="737"/>
      <c r="P245" s="736"/>
      <c r="Q245" s="738"/>
      <c r="R245" s="736"/>
      <c r="S245" s="436"/>
      <c r="T245" s="736"/>
      <c r="U245" s="737"/>
      <c r="V245" s="736"/>
      <c r="W245" s="738"/>
      <c r="X245" s="736"/>
    </row>
    <row r="246" spans="2:24" ht="12">
      <c r="B246" s="735"/>
      <c r="C246" s="735"/>
      <c r="D246" s="735"/>
      <c r="E246" s="736"/>
      <c r="F246" s="736"/>
      <c r="G246" s="737"/>
      <c r="H246" s="736"/>
      <c r="I246" s="737"/>
      <c r="J246" s="736"/>
      <c r="K246" s="738"/>
      <c r="L246" s="736"/>
      <c r="M246" s="738"/>
      <c r="N246" s="736"/>
      <c r="O246" s="737"/>
      <c r="P246" s="736"/>
      <c r="Q246" s="738"/>
      <c r="R246" s="736"/>
      <c r="S246" s="436"/>
      <c r="T246" s="736"/>
      <c r="U246" s="737"/>
      <c r="V246" s="736"/>
      <c r="W246" s="738"/>
      <c r="X246" s="736"/>
    </row>
    <row r="247" spans="2:24" ht="12">
      <c r="B247" s="735"/>
      <c r="C247" s="735"/>
      <c r="D247" s="735"/>
      <c r="E247" s="736"/>
      <c r="F247" s="736"/>
      <c r="G247" s="737"/>
      <c r="H247" s="736"/>
      <c r="I247" s="737"/>
      <c r="J247" s="736"/>
      <c r="K247" s="738"/>
      <c r="L247" s="736"/>
      <c r="M247" s="738"/>
      <c r="N247" s="736"/>
      <c r="O247" s="737"/>
      <c r="P247" s="736"/>
      <c r="Q247" s="738"/>
      <c r="R247" s="736"/>
      <c r="S247" s="436"/>
      <c r="T247" s="736"/>
      <c r="U247" s="737"/>
      <c r="V247" s="736"/>
      <c r="W247" s="738"/>
      <c r="X247" s="736"/>
    </row>
    <row r="248" spans="2:24" ht="12">
      <c r="B248" s="735"/>
      <c r="C248" s="735"/>
      <c r="D248" s="735"/>
      <c r="E248" s="736"/>
      <c r="F248" s="736"/>
      <c r="G248" s="737"/>
      <c r="H248" s="736"/>
      <c r="I248" s="737"/>
      <c r="J248" s="736"/>
      <c r="K248" s="738"/>
      <c r="L248" s="736"/>
      <c r="M248" s="738"/>
      <c r="N248" s="736"/>
      <c r="O248" s="737"/>
      <c r="P248" s="736"/>
      <c r="Q248" s="738"/>
      <c r="R248" s="736"/>
      <c r="S248" s="436"/>
      <c r="T248" s="736"/>
      <c r="U248" s="737"/>
      <c r="V248" s="736"/>
      <c r="W248" s="738"/>
      <c r="X248" s="736"/>
    </row>
    <row r="249" spans="2:24" ht="12">
      <c r="B249" s="735"/>
      <c r="C249" s="735"/>
      <c r="D249" s="735"/>
      <c r="E249" s="736"/>
      <c r="F249" s="736"/>
      <c r="G249" s="737"/>
      <c r="H249" s="736"/>
      <c r="I249" s="737"/>
      <c r="J249" s="736"/>
      <c r="K249" s="738"/>
      <c r="L249" s="736"/>
      <c r="M249" s="738"/>
      <c r="N249" s="736"/>
      <c r="O249" s="737"/>
      <c r="P249" s="736"/>
      <c r="Q249" s="738"/>
      <c r="R249" s="736"/>
      <c r="S249" s="436"/>
      <c r="T249" s="736"/>
      <c r="U249" s="737"/>
      <c r="V249" s="736"/>
      <c r="W249" s="738"/>
      <c r="X249" s="736"/>
    </row>
    <row r="250" spans="2:24" ht="12">
      <c r="B250" s="735"/>
      <c r="C250" s="735"/>
      <c r="D250" s="735"/>
      <c r="E250" s="736"/>
      <c r="F250" s="736"/>
      <c r="G250" s="737"/>
      <c r="H250" s="736"/>
      <c r="I250" s="737"/>
      <c r="J250" s="736"/>
      <c r="K250" s="738"/>
      <c r="L250" s="736"/>
      <c r="M250" s="738"/>
      <c r="N250" s="736"/>
      <c r="O250" s="737"/>
      <c r="P250" s="736"/>
      <c r="Q250" s="738"/>
      <c r="R250" s="736"/>
      <c r="S250" s="436"/>
      <c r="T250" s="736"/>
      <c r="U250" s="737"/>
      <c r="V250" s="736"/>
      <c r="W250" s="738"/>
      <c r="X250" s="736"/>
    </row>
    <row r="251" spans="2:24" ht="12">
      <c r="B251" s="735"/>
      <c r="C251" s="735"/>
      <c r="D251" s="735"/>
      <c r="E251" s="736"/>
      <c r="F251" s="736"/>
      <c r="G251" s="737"/>
      <c r="H251" s="736"/>
      <c r="I251" s="737"/>
      <c r="J251" s="736"/>
      <c r="K251" s="738"/>
      <c r="L251" s="736"/>
      <c r="M251" s="738"/>
      <c r="N251" s="736"/>
      <c r="O251" s="737"/>
      <c r="P251" s="736"/>
      <c r="Q251" s="738"/>
      <c r="R251" s="736"/>
      <c r="S251" s="436"/>
      <c r="T251" s="736"/>
      <c r="U251" s="737"/>
      <c r="V251" s="736"/>
      <c r="W251" s="738"/>
      <c r="X251" s="736"/>
    </row>
    <row r="252" spans="2:24" ht="12">
      <c r="B252" s="735"/>
      <c r="C252" s="735"/>
      <c r="D252" s="735"/>
      <c r="E252" s="736"/>
      <c r="F252" s="736"/>
      <c r="G252" s="737"/>
      <c r="H252" s="736"/>
      <c r="I252" s="737"/>
      <c r="J252" s="736"/>
      <c r="K252" s="738"/>
      <c r="L252" s="736"/>
      <c r="M252" s="738"/>
      <c r="N252" s="736"/>
      <c r="O252" s="737"/>
      <c r="P252" s="736"/>
      <c r="Q252" s="738"/>
      <c r="R252" s="736"/>
      <c r="S252" s="436"/>
      <c r="T252" s="736"/>
      <c r="U252" s="737"/>
      <c r="V252" s="736"/>
      <c r="W252" s="738"/>
      <c r="X252" s="736"/>
    </row>
    <row r="253" spans="2:24" ht="12">
      <c r="B253" s="735"/>
      <c r="C253" s="735"/>
      <c r="D253" s="735"/>
      <c r="E253" s="736"/>
      <c r="F253" s="736"/>
      <c r="G253" s="737"/>
      <c r="H253" s="736"/>
      <c r="I253" s="737"/>
      <c r="J253" s="736"/>
      <c r="K253" s="738"/>
      <c r="L253" s="736"/>
      <c r="M253" s="738"/>
      <c r="N253" s="736"/>
      <c r="O253" s="737"/>
      <c r="P253" s="736"/>
      <c r="Q253" s="738"/>
      <c r="R253" s="736"/>
      <c r="S253" s="436"/>
      <c r="T253" s="736"/>
      <c r="U253" s="737"/>
      <c r="V253" s="736"/>
      <c r="W253" s="738"/>
      <c r="X253" s="736"/>
    </row>
    <row r="254" spans="2:24" ht="12">
      <c r="B254" s="735"/>
      <c r="C254" s="735"/>
      <c r="D254" s="735"/>
      <c r="E254" s="736"/>
      <c r="F254" s="736"/>
      <c r="G254" s="737"/>
      <c r="H254" s="736"/>
      <c r="I254" s="737"/>
      <c r="J254" s="736"/>
      <c r="K254" s="738"/>
      <c r="L254" s="736"/>
      <c r="M254" s="738"/>
      <c r="N254" s="736"/>
      <c r="O254" s="737"/>
      <c r="P254" s="736"/>
      <c r="Q254" s="738"/>
      <c r="R254" s="736"/>
      <c r="S254" s="436"/>
      <c r="T254" s="736"/>
      <c r="U254" s="737"/>
      <c r="V254" s="736"/>
      <c r="W254" s="738"/>
      <c r="X254" s="736"/>
    </row>
    <row r="255" spans="2:24" ht="12">
      <c r="B255" s="735"/>
      <c r="C255" s="735"/>
      <c r="D255" s="735"/>
      <c r="E255" s="736"/>
      <c r="F255" s="736"/>
      <c r="G255" s="737"/>
      <c r="H255" s="736"/>
      <c r="I255" s="737"/>
      <c r="J255" s="736"/>
      <c r="K255" s="738"/>
      <c r="L255" s="736"/>
      <c r="M255" s="738"/>
      <c r="N255" s="736"/>
      <c r="O255" s="737"/>
      <c r="P255" s="736"/>
      <c r="Q255" s="738"/>
      <c r="R255" s="736"/>
      <c r="S255" s="436"/>
      <c r="T255" s="736"/>
      <c r="U255" s="737"/>
      <c r="V255" s="736"/>
      <c r="W255" s="738"/>
      <c r="X255" s="736"/>
    </row>
    <row r="256" spans="2:24" ht="12">
      <c r="B256" s="735"/>
      <c r="C256" s="735"/>
      <c r="D256" s="735"/>
      <c r="E256" s="736"/>
      <c r="F256" s="736"/>
      <c r="G256" s="737"/>
      <c r="H256" s="736"/>
      <c r="I256" s="737"/>
      <c r="J256" s="736"/>
      <c r="K256" s="738"/>
      <c r="L256" s="736"/>
      <c r="M256" s="738"/>
      <c r="N256" s="736"/>
      <c r="O256" s="737"/>
      <c r="P256" s="736"/>
      <c r="Q256" s="738"/>
      <c r="R256" s="736"/>
      <c r="S256" s="436"/>
      <c r="T256" s="736"/>
      <c r="U256" s="737"/>
      <c r="V256" s="736"/>
      <c r="W256" s="738"/>
      <c r="X256" s="736"/>
    </row>
    <row r="257" spans="2:24" ht="12">
      <c r="B257" s="735"/>
      <c r="C257" s="735"/>
      <c r="D257" s="735"/>
      <c r="E257" s="736"/>
      <c r="F257" s="736"/>
      <c r="G257" s="737"/>
      <c r="H257" s="736"/>
      <c r="I257" s="737"/>
      <c r="J257" s="736"/>
      <c r="K257" s="738"/>
      <c r="L257" s="736"/>
      <c r="M257" s="738"/>
      <c r="N257" s="736"/>
      <c r="O257" s="737"/>
      <c r="P257" s="736"/>
      <c r="Q257" s="738"/>
      <c r="R257" s="736"/>
      <c r="S257" s="436"/>
      <c r="T257" s="736"/>
      <c r="U257" s="737"/>
      <c r="V257" s="736"/>
      <c r="W257" s="738"/>
      <c r="X257" s="736"/>
    </row>
    <row r="258" spans="2:24" ht="12">
      <c r="B258" s="735"/>
      <c r="C258" s="735"/>
      <c r="D258" s="735"/>
      <c r="E258" s="736"/>
      <c r="F258" s="736"/>
      <c r="G258" s="737"/>
      <c r="H258" s="736"/>
      <c r="I258" s="737"/>
      <c r="J258" s="736"/>
      <c r="K258" s="738"/>
      <c r="L258" s="736"/>
      <c r="M258" s="738"/>
      <c r="N258" s="736"/>
      <c r="O258" s="737"/>
      <c r="P258" s="736"/>
      <c r="Q258" s="738"/>
      <c r="R258" s="736"/>
      <c r="S258" s="436"/>
      <c r="T258" s="736"/>
      <c r="U258" s="737"/>
      <c r="V258" s="736"/>
      <c r="W258" s="738"/>
      <c r="X258" s="736"/>
    </row>
    <row r="259" spans="2:24" ht="12">
      <c r="B259" s="735"/>
      <c r="C259" s="735"/>
      <c r="D259" s="735"/>
      <c r="E259" s="736"/>
      <c r="F259" s="736"/>
      <c r="G259" s="737"/>
      <c r="H259" s="736"/>
      <c r="I259" s="737"/>
      <c r="J259" s="736"/>
      <c r="K259" s="738"/>
      <c r="L259" s="736"/>
      <c r="M259" s="738"/>
      <c r="N259" s="736"/>
      <c r="O259" s="737"/>
      <c r="P259" s="736"/>
      <c r="Q259" s="738"/>
      <c r="R259" s="736"/>
      <c r="S259" s="436"/>
      <c r="T259" s="736"/>
      <c r="U259" s="737"/>
      <c r="V259" s="736"/>
      <c r="W259" s="738"/>
      <c r="X259" s="736"/>
    </row>
    <row r="260" spans="2:24" ht="12">
      <c r="B260" s="735"/>
      <c r="C260" s="735"/>
      <c r="D260" s="735"/>
      <c r="E260" s="736"/>
      <c r="F260" s="736"/>
      <c r="G260" s="737"/>
      <c r="H260" s="736"/>
      <c r="I260" s="737"/>
      <c r="J260" s="736"/>
      <c r="K260" s="738"/>
      <c r="L260" s="736"/>
      <c r="M260" s="738"/>
      <c r="N260" s="736"/>
      <c r="O260" s="737"/>
      <c r="P260" s="736"/>
      <c r="Q260" s="738"/>
      <c r="R260" s="736"/>
      <c r="S260" s="436"/>
      <c r="T260" s="736"/>
      <c r="U260" s="737"/>
      <c r="V260" s="736"/>
      <c r="W260" s="738"/>
      <c r="X260" s="736"/>
    </row>
    <row r="261" spans="2:24" ht="12">
      <c r="B261" s="735"/>
      <c r="C261" s="735"/>
      <c r="D261" s="735"/>
      <c r="E261" s="736"/>
      <c r="F261" s="736"/>
      <c r="G261" s="737"/>
      <c r="H261" s="736"/>
      <c r="I261" s="737"/>
      <c r="J261" s="736"/>
      <c r="K261" s="738"/>
      <c r="L261" s="736"/>
      <c r="M261" s="738"/>
      <c r="N261" s="736"/>
      <c r="O261" s="737"/>
      <c r="P261" s="736"/>
      <c r="Q261" s="738"/>
      <c r="R261" s="736"/>
      <c r="S261" s="436"/>
      <c r="T261" s="736"/>
      <c r="U261" s="737"/>
      <c r="V261" s="736"/>
      <c r="W261" s="738"/>
      <c r="X261" s="736"/>
    </row>
    <row r="262" spans="2:24" ht="12">
      <c r="B262" s="735"/>
      <c r="C262" s="735"/>
      <c r="D262" s="735"/>
      <c r="E262" s="736"/>
      <c r="F262" s="736"/>
      <c r="G262" s="737"/>
      <c r="H262" s="736"/>
      <c r="I262" s="737"/>
      <c r="J262" s="736"/>
      <c r="K262" s="738"/>
      <c r="L262" s="736"/>
      <c r="M262" s="738"/>
      <c r="N262" s="736"/>
      <c r="O262" s="737"/>
      <c r="P262" s="736"/>
      <c r="Q262" s="738"/>
      <c r="R262" s="736"/>
      <c r="S262" s="436"/>
      <c r="T262" s="736"/>
      <c r="U262" s="737"/>
      <c r="V262" s="736"/>
      <c r="W262" s="738"/>
      <c r="X262" s="736"/>
    </row>
    <row r="263" spans="2:24" ht="12">
      <c r="B263" s="735"/>
      <c r="C263" s="735"/>
      <c r="D263" s="735"/>
      <c r="E263" s="736"/>
      <c r="F263" s="736"/>
      <c r="G263" s="737"/>
      <c r="H263" s="736"/>
      <c r="I263" s="737"/>
      <c r="J263" s="736"/>
      <c r="K263" s="738"/>
      <c r="L263" s="736"/>
      <c r="M263" s="738"/>
      <c r="N263" s="736"/>
      <c r="O263" s="737"/>
      <c r="P263" s="736"/>
      <c r="Q263" s="738"/>
      <c r="R263" s="736"/>
      <c r="S263" s="436"/>
      <c r="T263" s="736"/>
      <c r="U263" s="737"/>
      <c r="V263" s="736"/>
      <c r="W263" s="738"/>
      <c r="X263" s="736"/>
    </row>
    <row r="264" spans="2:24" ht="12">
      <c r="B264" s="735"/>
      <c r="C264" s="735"/>
      <c r="D264" s="735"/>
      <c r="E264" s="736"/>
      <c r="F264" s="736"/>
      <c r="G264" s="737"/>
      <c r="H264" s="736"/>
      <c r="I264" s="737"/>
      <c r="J264" s="736"/>
      <c r="K264" s="738"/>
      <c r="L264" s="736"/>
      <c r="M264" s="738"/>
      <c r="N264" s="736"/>
      <c r="O264" s="737"/>
      <c r="P264" s="736"/>
      <c r="Q264" s="738"/>
      <c r="R264" s="736"/>
      <c r="S264" s="436"/>
      <c r="T264" s="736"/>
      <c r="U264" s="737"/>
      <c r="V264" s="736"/>
      <c r="W264" s="738"/>
      <c r="X264" s="736"/>
    </row>
    <row r="265" spans="2:24" ht="12">
      <c r="B265" s="735"/>
      <c r="C265" s="735"/>
      <c r="D265" s="735"/>
      <c r="E265" s="736"/>
      <c r="F265" s="736"/>
      <c r="G265" s="737"/>
      <c r="H265" s="736"/>
      <c r="I265" s="737"/>
      <c r="J265" s="736"/>
      <c r="K265" s="738"/>
      <c r="L265" s="736"/>
      <c r="M265" s="738"/>
      <c r="N265" s="736"/>
      <c r="O265" s="737"/>
      <c r="P265" s="736"/>
      <c r="Q265" s="738"/>
      <c r="R265" s="736"/>
      <c r="S265" s="436"/>
      <c r="T265" s="736"/>
      <c r="U265" s="737"/>
      <c r="V265" s="736"/>
      <c r="W265" s="738"/>
      <c r="X265" s="736"/>
    </row>
    <row r="266" spans="2:24" ht="12">
      <c r="B266" s="735"/>
      <c r="C266" s="735"/>
      <c r="D266" s="735"/>
      <c r="E266" s="736"/>
      <c r="F266" s="736"/>
      <c r="G266" s="737"/>
      <c r="H266" s="736"/>
      <c r="I266" s="737"/>
      <c r="J266" s="736"/>
      <c r="K266" s="738"/>
      <c r="L266" s="736"/>
      <c r="M266" s="738"/>
      <c r="N266" s="736"/>
      <c r="O266" s="737"/>
      <c r="P266" s="736"/>
      <c r="Q266" s="738"/>
      <c r="R266" s="736"/>
      <c r="S266" s="436"/>
      <c r="T266" s="736"/>
      <c r="U266" s="737"/>
      <c r="V266" s="736"/>
      <c r="W266" s="738"/>
      <c r="X266" s="736"/>
    </row>
    <row r="267" spans="2:24" ht="12">
      <c r="B267" s="735"/>
      <c r="C267" s="735"/>
      <c r="D267" s="735"/>
      <c r="E267" s="736"/>
      <c r="F267" s="736"/>
      <c r="G267" s="737"/>
      <c r="H267" s="736"/>
      <c r="I267" s="737"/>
      <c r="J267" s="736"/>
      <c r="K267" s="738"/>
      <c r="L267" s="736"/>
      <c r="M267" s="738"/>
      <c r="N267" s="736"/>
      <c r="O267" s="737"/>
      <c r="P267" s="736"/>
      <c r="Q267" s="738"/>
      <c r="R267" s="736"/>
      <c r="S267" s="436"/>
      <c r="T267" s="736"/>
      <c r="U267" s="737"/>
      <c r="V267" s="736"/>
      <c r="W267" s="738"/>
      <c r="X267" s="736"/>
    </row>
    <row r="268" spans="2:24" ht="12">
      <c r="B268" s="735"/>
      <c r="C268" s="735"/>
      <c r="D268" s="735"/>
      <c r="E268" s="736"/>
      <c r="F268" s="736"/>
      <c r="G268" s="737"/>
      <c r="H268" s="736"/>
      <c r="I268" s="737"/>
      <c r="J268" s="736"/>
      <c r="K268" s="738"/>
      <c r="L268" s="736"/>
      <c r="M268" s="738"/>
      <c r="N268" s="736"/>
      <c r="O268" s="737"/>
      <c r="P268" s="736"/>
      <c r="Q268" s="738"/>
      <c r="R268" s="736"/>
      <c r="S268" s="436"/>
      <c r="T268" s="736"/>
      <c r="U268" s="737"/>
      <c r="V268" s="736"/>
      <c r="W268" s="738"/>
      <c r="X268" s="736"/>
    </row>
  </sheetData>
  <sheetProtection/>
  <mergeCells count="12">
    <mergeCell ref="B5:R5"/>
    <mergeCell ref="C3:G3"/>
    <mergeCell ref="C4:G4"/>
    <mergeCell ref="M4:P4"/>
    <mergeCell ref="M3:P3"/>
    <mergeCell ref="B33:R33"/>
    <mergeCell ref="B60:R60"/>
    <mergeCell ref="B88:R88"/>
    <mergeCell ref="T7:X7"/>
    <mergeCell ref="B7:F7"/>
    <mergeCell ref="H7:L7"/>
    <mergeCell ref="N7:R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2" width="3.7109375" style="36" hidden="1" customWidth="1"/>
    <col min="3" max="3" width="3.7109375" style="36" customWidth="1"/>
    <col min="4" max="4" width="6.7109375" style="29" customWidth="1"/>
    <col min="5" max="5" width="3.7109375" style="39" customWidth="1"/>
    <col min="6" max="6" width="6.7109375" style="37" customWidth="1"/>
    <col min="7" max="7" width="3.7109375" style="31" customWidth="1"/>
    <col min="8" max="8" width="6.7109375" style="37" customWidth="1"/>
    <col min="9" max="9" width="3.7109375" style="31" customWidth="1"/>
    <col min="10" max="10" width="6.7109375" style="31" customWidth="1"/>
    <col min="11" max="11" width="3.7109375" style="35" customWidth="1"/>
    <col min="12" max="12" width="6.7109375" style="31" customWidth="1"/>
    <col min="13" max="13" width="3.7109375" style="35" customWidth="1"/>
    <col min="14" max="14" width="6.7109375" style="31" customWidth="1"/>
    <col min="15" max="15" width="3.7109375" style="35" customWidth="1"/>
    <col min="16" max="16" width="6.7109375" style="31" customWidth="1"/>
    <col min="17" max="17" width="3.7109375" style="35" customWidth="1"/>
    <col min="18" max="18" width="7.421875" style="34" customWidth="1"/>
    <col min="19" max="19" width="4.140625" style="35" customWidth="1"/>
    <col min="20" max="20" width="6.7109375" style="34" customWidth="1"/>
    <col min="21" max="21" width="3.7109375" style="35" customWidth="1"/>
    <col min="22" max="22" width="6.7109375" style="29" customWidth="1"/>
    <col min="23" max="23" width="3.7109375" style="31" customWidth="1"/>
    <col min="24" max="16384" width="11.421875" style="35" customWidth="1"/>
  </cols>
  <sheetData>
    <row r="1" spans="1:23" ht="28.5" customHeight="1">
      <c r="A1" s="26"/>
      <c r="B1" s="26"/>
      <c r="C1" s="26"/>
      <c r="E1" s="30"/>
      <c r="F1" s="27"/>
      <c r="G1" s="28"/>
      <c r="H1" s="27"/>
      <c r="I1" s="28"/>
      <c r="J1" s="28"/>
      <c r="K1" s="32"/>
      <c r="M1" s="32"/>
      <c r="N1" s="28"/>
      <c r="O1" s="32"/>
      <c r="P1" s="28"/>
      <c r="Q1" s="32"/>
      <c r="T1" s="33"/>
      <c r="U1" s="32"/>
      <c r="V1" s="97"/>
      <c r="W1" s="28"/>
    </row>
    <row r="2" spans="7:23" ht="12.75" customHeight="1">
      <c r="G2" s="38"/>
      <c r="I2" s="38"/>
      <c r="J2" s="38"/>
      <c r="N2" s="38"/>
      <c r="P2" s="38"/>
      <c r="T2" s="40"/>
      <c r="W2" s="38"/>
    </row>
    <row r="3" spans="4:23" ht="19.5">
      <c r="D3" s="41" t="s">
        <v>19</v>
      </c>
      <c r="G3" s="38"/>
      <c r="I3" s="38"/>
      <c r="J3" s="38"/>
      <c r="N3" s="38"/>
      <c r="P3" s="44">
        <v>2005</v>
      </c>
      <c r="T3" s="40"/>
      <c r="W3" s="38"/>
    </row>
    <row r="4" spans="4:12" ht="19.5">
      <c r="D4" s="41" t="s">
        <v>20</v>
      </c>
      <c r="L4" s="42"/>
    </row>
    <row r="5" spans="4:12" ht="12" customHeight="1">
      <c r="D5" s="43"/>
      <c r="L5" s="42"/>
    </row>
    <row r="6" spans="4:23" ht="19.5">
      <c r="D6" s="490" t="s">
        <v>1120</v>
      </c>
      <c r="G6" s="44"/>
      <c r="I6" s="44"/>
      <c r="J6" s="44"/>
      <c r="L6" s="42"/>
      <c r="N6" s="44"/>
      <c r="P6" s="44"/>
      <c r="T6" s="45"/>
      <c r="W6" s="44"/>
    </row>
    <row r="7" spans="4:12" ht="13.5" thickBot="1">
      <c r="D7" s="43"/>
      <c r="L7" s="42"/>
    </row>
    <row r="8" spans="1:23" ht="26.25" thickBot="1">
      <c r="A8" s="46"/>
      <c r="B8" s="61"/>
      <c r="C8" s="61"/>
      <c r="D8" s="50" t="s">
        <v>24</v>
      </c>
      <c r="E8" s="51"/>
      <c r="F8" s="47" t="s">
        <v>23</v>
      </c>
      <c r="G8" s="49" t="s">
        <v>21</v>
      </c>
      <c r="H8" s="48" t="s">
        <v>22</v>
      </c>
      <c r="I8" s="49" t="s">
        <v>21</v>
      </c>
      <c r="J8" s="52" t="s">
        <v>26</v>
      </c>
      <c r="K8" s="49" t="s">
        <v>21</v>
      </c>
      <c r="L8" s="50" t="s">
        <v>25</v>
      </c>
      <c r="M8" s="49" t="s">
        <v>21</v>
      </c>
      <c r="N8" s="50" t="s">
        <v>27</v>
      </c>
      <c r="O8" s="49" t="s">
        <v>21</v>
      </c>
      <c r="P8" s="50" t="s">
        <v>28</v>
      </c>
      <c r="Q8" s="49" t="s">
        <v>21</v>
      </c>
      <c r="R8" s="50" t="s">
        <v>12</v>
      </c>
      <c r="S8" s="53" t="s">
        <v>21</v>
      </c>
      <c r="T8" s="52" t="s">
        <v>1124</v>
      </c>
      <c r="U8" s="49" t="s">
        <v>21</v>
      </c>
      <c r="V8" s="98" t="s">
        <v>1125</v>
      </c>
      <c r="W8" s="90" t="s">
        <v>21</v>
      </c>
    </row>
    <row r="9" spans="1:23" ht="15" customHeight="1">
      <c r="A9" s="54"/>
      <c r="B9" s="54"/>
      <c r="C9" s="54"/>
      <c r="D9" s="491"/>
      <c r="E9" s="492">
        <v>0</v>
      </c>
      <c r="F9" s="493"/>
      <c r="G9" s="494">
        <v>0</v>
      </c>
      <c r="H9" s="495"/>
      <c r="I9" s="494">
        <v>0</v>
      </c>
      <c r="J9" s="496"/>
      <c r="K9" s="494">
        <v>0</v>
      </c>
      <c r="L9" s="496"/>
      <c r="M9" s="494">
        <v>0</v>
      </c>
      <c r="N9" s="496"/>
      <c r="O9" s="494">
        <v>0</v>
      </c>
      <c r="P9" s="496"/>
      <c r="Q9" s="494">
        <v>0</v>
      </c>
      <c r="R9" s="496"/>
      <c r="S9" s="494">
        <v>0</v>
      </c>
      <c r="T9" s="496"/>
      <c r="U9" s="494">
        <v>0</v>
      </c>
      <c r="V9" s="496"/>
      <c r="W9" s="494">
        <v>0</v>
      </c>
    </row>
    <row r="10" spans="1:23" ht="15" customHeight="1">
      <c r="A10" s="54"/>
      <c r="B10" s="54"/>
      <c r="C10" s="54"/>
      <c r="D10" s="491"/>
      <c r="E10" s="497">
        <v>0</v>
      </c>
      <c r="F10" s="55"/>
      <c r="G10" s="57">
        <v>0</v>
      </c>
      <c r="H10" s="56"/>
      <c r="I10" s="57">
        <v>0</v>
      </c>
      <c r="J10" s="58"/>
      <c r="K10" s="57">
        <v>0</v>
      </c>
      <c r="L10" s="58"/>
      <c r="M10" s="57">
        <v>0</v>
      </c>
      <c r="N10" s="58"/>
      <c r="O10" s="57">
        <v>0</v>
      </c>
      <c r="P10" s="58"/>
      <c r="Q10" s="57">
        <v>0</v>
      </c>
      <c r="R10" s="58"/>
      <c r="S10" s="57">
        <v>0</v>
      </c>
      <c r="T10" s="58"/>
      <c r="U10" s="57">
        <v>0</v>
      </c>
      <c r="V10" s="58"/>
      <c r="W10" s="57">
        <v>0</v>
      </c>
    </row>
    <row r="11" spans="1:23" ht="15" customHeight="1">
      <c r="A11" s="54"/>
      <c r="B11" s="54"/>
      <c r="C11" s="54"/>
      <c r="D11" s="491"/>
      <c r="E11" s="497">
        <v>0</v>
      </c>
      <c r="F11" s="55"/>
      <c r="G11" s="57">
        <v>0</v>
      </c>
      <c r="H11" s="56"/>
      <c r="I11" s="57">
        <v>0</v>
      </c>
      <c r="J11" s="58"/>
      <c r="K11" s="57">
        <v>0</v>
      </c>
      <c r="L11" s="58"/>
      <c r="M11" s="57">
        <v>0</v>
      </c>
      <c r="N11" s="58"/>
      <c r="O11" s="57">
        <v>0</v>
      </c>
      <c r="P11" s="58"/>
      <c r="Q11" s="57">
        <v>0</v>
      </c>
      <c r="R11" s="58"/>
      <c r="S11" s="57">
        <v>0</v>
      </c>
      <c r="T11" s="58"/>
      <c r="U11" s="57">
        <v>0</v>
      </c>
      <c r="V11" s="58"/>
      <c r="W11" s="57">
        <v>0</v>
      </c>
    </row>
    <row r="12" spans="1:23" ht="15" customHeight="1">
      <c r="A12" s="54"/>
      <c r="B12" s="54"/>
      <c r="C12" s="54"/>
      <c r="D12" s="491"/>
      <c r="E12" s="497">
        <v>0</v>
      </c>
      <c r="F12" s="55"/>
      <c r="G12" s="57">
        <v>0</v>
      </c>
      <c r="H12" s="56"/>
      <c r="I12" s="57">
        <v>0</v>
      </c>
      <c r="J12" s="58"/>
      <c r="K12" s="57">
        <v>0</v>
      </c>
      <c r="L12" s="58"/>
      <c r="M12" s="57">
        <v>0</v>
      </c>
      <c r="N12" s="58"/>
      <c r="O12" s="57">
        <v>0</v>
      </c>
      <c r="P12" s="58"/>
      <c r="Q12" s="57">
        <v>0</v>
      </c>
      <c r="R12" s="58"/>
      <c r="S12" s="57">
        <v>0</v>
      </c>
      <c r="T12" s="58"/>
      <c r="U12" s="57">
        <v>0</v>
      </c>
      <c r="V12" s="58"/>
      <c r="W12" s="57">
        <v>0</v>
      </c>
    </row>
    <row r="13" spans="1:23" ht="15" customHeight="1">
      <c r="A13" s="54"/>
      <c r="B13" s="54"/>
      <c r="C13" s="54"/>
      <c r="D13" s="498">
        <v>-10</v>
      </c>
      <c r="E13" s="497">
        <v>5</v>
      </c>
      <c r="F13" s="499">
        <v>-30</v>
      </c>
      <c r="G13" s="57">
        <v>5</v>
      </c>
      <c r="H13" s="499">
        <v>-30</v>
      </c>
      <c r="I13" s="57">
        <v>5</v>
      </c>
      <c r="J13" s="500">
        <v>1</v>
      </c>
      <c r="K13" s="57">
        <v>5</v>
      </c>
      <c r="L13" s="500">
        <v>0.5</v>
      </c>
      <c r="M13" s="59">
        <v>5</v>
      </c>
      <c r="N13" s="500">
        <v>1</v>
      </c>
      <c r="O13" s="57">
        <v>5</v>
      </c>
      <c r="P13" s="500">
        <v>2</v>
      </c>
      <c r="Q13" s="57">
        <v>5</v>
      </c>
      <c r="R13" s="500">
        <v>3</v>
      </c>
      <c r="S13" s="501">
        <v>5</v>
      </c>
      <c r="T13" s="500">
        <v>3</v>
      </c>
      <c r="U13" s="57">
        <v>5</v>
      </c>
      <c r="V13" s="500">
        <v>-20</v>
      </c>
      <c r="W13" s="57">
        <v>5</v>
      </c>
    </row>
    <row r="14" spans="1:23" ht="15" customHeight="1">
      <c r="A14" s="54"/>
      <c r="B14" s="54"/>
      <c r="C14" s="54"/>
      <c r="D14" s="491">
        <v>-5.3</v>
      </c>
      <c r="E14" s="497">
        <v>6</v>
      </c>
      <c r="F14" s="55">
        <v>-9.3</v>
      </c>
      <c r="G14" s="57">
        <v>6</v>
      </c>
      <c r="H14" s="55">
        <v>-12</v>
      </c>
      <c r="I14" s="57">
        <v>6</v>
      </c>
      <c r="J14" s="58">
        <v>2.59</v>
      </c>
      <c r="K14" s="57">
        <v>6</v>
      </c>
      <c r="L14" s="58">
        <v>0.98</v>
      </c>
      <c r="M14" s="59">
        <v>6</v>
      </c>
      <c r="N14" s="58">
        <v>6.82</v>
      </c>
      <c r="O14" s="57">
        <v>6</v>
      </c>
      <c r="P14" s="58">
        <v>4.85</v>
      </c>
      <c r="Q14" s="57">
        <v>6</v>
      </c>
      <c r="R14" s="58">
        <v>6.86</v>
      </c>
      <c r="S14" s="501">
        <v>6</v>
      </c>
      <c r="T14" s="58">
        <v>8.15</v>
      </c>
      <c r="U14" s="57">
        <v>6</v>
      </c>
      <c r="V14" s="58">
        <v>-8.48</v>
      </c>
      <c r="W14" s="57">
        <v>6</v>
      </c>
    </row>
    <row r="15" spans="1:23" ht="15" customHeight="1">
      <c r="A15" s="54"/>
      <c r="B15" s="54"/>
      <c r="C15" s="54"/>
      <c r="D15" s="491">
        <v>-5.2</v>
      </c>
      <c r="E15" s="497">
        <v>7</v>
      </c>
      <c r="F15" s="55">
        <v>-9.2</v>
      </c>
      <c r="G15" s="57">
        <v>7</v>
      </c>
      <c r="H15" s="55">
        <v>-11.9</v>
      </c>
      <c r="I15" s="57">
        <v>7</v>
      </c>
      <c r="J15" s="58">
        <v>2.71</v>
      </c>
      <c r="K15" s="57">
        <v>7</v>
      </c>
      <c r="L15" s="58">
        <v>0.99</v>
      </c>
      <c r="M15" s="59">
        <v>7</v>
      </c>
      <c r="N15" s="58">
        <v>6.91</v>
      </c>
      <c r="O15" s="57">
        <v>7</v>
      </c>
      <c r="P15" s="58">
        <v>4.97</v>
      </c>
      <c r="Q15" s="57">
        <v>7</v>
      </c>
      <c r="R15" s="58">
        <v>7.44</v>
      </c>
      <c r="S15" s="501">
        <v>7</v>
      </c>
      <c r="T15" s="58">
        <v>8.6</v>
      </c>
      <c r="U15" s="57">
        <v>7</v>
      </c>
      <c r="V15" s="58">
        <v>-8.32</v>
      </c>
      <c r="W15" s="57">
        <v>7</v>
      </c>
    </row>
    <row r="16" spans="1:23" ht="15" customHeight="1">
      <c r="A16" s="54"/>
      <c r="B16" s="54"/>
      <c r="C16" s="54"/>
      <c r="D16" s="491">
        <v>-5.1</v>
      </c>
      <c r="E16" s="497">
        <v>8</v>
      </c>
      <c r="F16" s="55">
        <v>-9.1</v>
      </c>
      <c r="G16" s="57">
        <v>8</v>
      </c>
      <c r="H16" s="55">
        <v>-11.8</v>
      </c>
      <c r="I16" s="57">
        <v>8</v>
      </c>
      <c r="J16" s="58">
        <v>2.82</v>
      </c>
      <c r="K16" s="57">
        <v>8</v>
      </c>
      <c r="L16" s="58">
        <v>1.01</v>
      </c>
      <c r="M16" s="59">
        <v>8</v>
      </c>
      <c r="N16" s="58">
        <v>6.99</v>
      </c>
      <c r="O16" s="57">
        <v>8</v>
      </c>
      <c r="P16" s="58">
        <v>5.08</v>
      </c>
      <c r="Q16" s="57">
        <v>8</v>
      </c>
      <c r="R16" s="58">
        <v>7.87</v>
      </c>
      <c r="S16" s="501">
        <v>8</v>
      </c>
      <c r="T16" s="58">
        <v>9.18</v>
      </c>
      <c r="U16" s="57">
        <v>8</v>
      </c>
      <c r="V16" s="58">
        <v>-8.16</v>
      </c>
      <c r="W16" s="57">
        <v>8</v>
      </c>
    </row>
    <row r="17" spans="1:23" ht="15" customHeight="1">
      <c r="A17" s="54"/>
      <c r="B17" s="54"/>
      <c r="C17" s="54"/>
      <c r="D17" s="491">
        <v>-5.01</v>
      </c>
      <c r="E17" s="497">
        <v>9</v>
      </c>
      <c r="F17" s="55">
        <v>-9</v>
      </c>
      <c r="G17" s="57">
        <v>9</v>
      </c>
      <c r="H17" s="55">
        <v>-11.6</v>
      </c>
      <c r="I17" s="57">
        <v>9</v>
      </c>
      <c r="J17" s="58">
        <v>2.9</v>
      </c>
      <c r="K17" s="57">
        <v>9</v>
      </c>
      <c r="L17" s="58">
        <v>1.03</v>
      </c>
      <c r="M17" s="59">
        <v>9</v>
      </c>
      <c r="N17" s="58">
        <v>7.1</v>
      </c>
      <c r="O17" s="57">
        <v>9</v>
      </c>
      <c r="P17" s="58">
        <v>5.13</v>
      </c>
      <c r="Q17" s="57">
        <v>9</v>
      </c>
      <c r="R17" s="58">
        <v>8.14</v>
      </c>
      <c r="S17" s="501">
        <v>9</v>
      </c>
      <c r="T17" s="58">
        <v>9.66</v>
      </c>
      <c r="U17" s="57">
        <v>9</v>
      </c>
      <c r="V17" s="58">
        <v>-8.08</v>
      </c>
      <c r="W17" s="57">
        <v>9</v>
      </c>
    </row>
    <row r="18" spans="1:23" ht="15" customHeight="1">
      <c r="A18" s="54"/>
      <c r="B18" s="54"/>
      <c r="C18" s="54"/>
      <c r="D18" s="502">
        <v>-4.56</v>
      </c>
      <c r="E18" s="497">
        <v>10</v>
      </c>
      <c r="F18" s="503"/>
      <c r="G18" s="57">
        <v>10</v>
      </c>
      <c r="H18" s="503">
        <v>-11.4</v>
      </c>
      <c r="I18" s="57">
        <v>10</v>
      </c>
      <c r="J18" s="504">
        <v>2.95</v>
      </c>
      <c r="K18" s="57">
        <v>10</v>
      </c>
      <c r="L18" s="504">
        <v>1.06</v>
      </c>
      <c r="M18" s="59">
        <v>10</v>
      </c>
      <c r="N18" s="504">
        <v>7.29</v>
      </c>
      <c r="O18" s="57">
        <v>10</v>
      </c>
      <c r="P18" s="504">
        <v>5.17</v>
      </c>
      <c r="Q18" s="57">
        <v>10</v>
      </c>
      <c r="R18" s="504">
        <v>8.33</v>
      </c>
      <c r="S18" s="501">
        <v>10</v>
      </c>
      <c r="T18" s="504">
        <v>9.88</v>
      </c>
      <c r="U18" s="57">
        <v>10</v>
      </c>
      <c r="V18" s="504">
        <v>-8</v>
      </c>
      <c r="W18" s="57">
        <v>10</v>
      </c>
    </row>
    <row r="19" spans="1:23" ht="15" customHeight="1">
      <c r="A19" s="54"/>
      <c r="B19" s="54"/>
      <c r="C19" s="54"/>
      <c r="D19" s="491">
        <v>-4.51</v>
      </c>
      <c r="E19" s="497">
        <v>11</v>
      </c>
      <c r="F19" s="55">
        <v>-8.9</v>
      </c>
      <c r="G19" s="57">
        <v>11</v>
      </c>
      <c r="H19" s="55">
        <v>-11.3</v>
      </c>
      <c r="I19" s="57">
        <v>11</v>
      </c>
      <c r="J19" s="505">
        <v>2.98</v>
      </c>
      <c r="K19" s="57">
        <v>11</v>
      </c>
      <c r="L19" s="58">
        <v>1.07</v>
      </c>
      <c r="M19" s="59">
        <v>11</v>
      </c>
      <c r="N19" s="58">
        <v>7.5</v>
      </c>
      <c r="O19" s="57">
        <v>11</v>
      </c>
      <c r="P19" s="58">
        <v>5.23</v>
      </c>
      <c r="Q19" s="57">
        <v>11</v>
      </c>
      <c r="R19" s="58">
        <v>8.55</v>
      </c>
      <c r="S19" s="501">
        <v>10.5</v>
      </c>
      <c r="T19" s="58">
        <v>10.01</v>
      </c>
      <c r="U19" s="57">
        <v>11</v>
      </c>
      <c r="V19" s="58">
        <v>-7.54</v>
      </c>
      <c r="W19" s="57">
        <v>11</v>
      </c>
    </row>
    <row r="20" spans="1:23" ht="15" customHeight="1">
      <c r="A20" s="54"/>
      <c r="B20" s="54"/>
      <c r="C20" s="54"/>
      <c r="D20" s="491">
        <v>-4.47</v>
      </c>
      <c r="E20" s="497">
        <v>12</v>
      </c>
      <c r="F20" s="55"/>
      <c r="G20" s="57">
        <v>12</v>
      </c>
      <c r="H20" s="55">
        <v>-11.2</v>
      </c>
      <c r="I20" s="57">
        <v>12</v>
      </c>
      <c r="J20" s="58">
        <v>3.05</v>
      </c>
      <c r="K20" s="57">
        <v>12</v>
      </c>
      <c r="L20" s="58">
        <v>1.08</v>
      </c>
      <c r="M20" s="59">
        <v>12</v>
      </c>
      <c r="N20" s="58">
        <v>7.64</v>
      </c>
      <c r="O20" s="57">
        <v>12</v>
      </c>
      <c r="P20" s="58">
        <v>5.35</v>
      </c>
      <c r="Q20" s="57">
        <v>12</v>
      </c>
      <c r="R20" s="58">
        <v>8.92</v>
      </c>
      <c r="S20" s="501">
        <v>12</v>
      </c>
      <c r="T20" s="505">
        <v>10.26</v>
      </c>
      <c r="U20" s="57">
        <v>12</v>
      </c>
      <c r="V20" s="58">
        <v>-7.48</v>
      </c>
      <c r="W20" s="57">
        <v>12</v>
      </c>
    </row>
    <row r="21" spans="1:23" ht="15" customHeight="1">
      <c r="A21" s="54"/>
      <c r="B21" s="54"/>
      <c r="C21" s="54"/>
      <c r="D21" s="491">
        <v>-4.39</v>
      </c>
      <c r="E21" s="497">
        <v>13</v>
      </c>
      <c r="F21" s="55">
        <v>-8.8</v>
      </c>
      <c r="G21" s="57">
        <v>13</v>
      </c>
      <c r="H21" s="55">
        <v>-11</v>
      </c>
      <c r="I21" s="57">
        <v>13</v>
      </c>
      <c r="J21" s="58">
        <v>3.15</v>
      </c>
      <c r="K21" s="57">
        <v>13</v>
      </c>
      <c r="L21" s="58">
        <v>1.09</v>
      </c>
      <c r="M21" s="59">
        <v>13</v>
      </c>
      <c r="N21" s="58">
        <v>7.73</v>
      </c>
      <c r="O21" s="57">
        <v>13</v>
      </c>
      <c r="P21" s="58">
        <v>5.51</v>
      </c>
      <c r="Q21" s="57">
        <v>13</v>
      </c>
      <c r="R21" s="58">
        <v>9.6</v>
      </c>
      <c r="S21" s="501">
        <v>13</v>
      </c>
      <c r="T21" s="58">
        <v>10.58</v>
      </c>
      <c r="U21" s="57">
        <v>13</v>
      </c>
      <c r="V21" s="58">
        <v>-7.42</v>
      </c>
      <c r="W21" s="57">
        <v>13</v>
      </c>
    </row>
    <row r="22" spans="1:23" ht="15" customHeight="1">
      <c r="A22" s="54"/>
      <c r="B22" s="54"/>
      <c r="C22" s="54"/>
      <c r="D22" s="491">
        <v>-4.24</v>
      </c>
      <c r="E22" s="497">
        <v>14</v>
      </c>
      <c r="F22" s="55"/>
      <c r="G22" s="57">
        <v>14</v>
      </c>
      <c r="H22" s="55">
        <v>-10.9</v>
      </c>
      <c r="I22" s="57">
        <v>14</v>
      </c>
      <c r="J22" s="58">
        <v>3.24</v>
      </c>
      <c r="K22" s="57">
        <v>14</v>
      </c>
      <c r="L22" s="58">
        <v>1.1</v>
      </c>
      <c r="M22" s="59">
        <v>14</v>
      </c>
      <c r="N22" s="58">
        <v>7.81</v>
      </c>
      <c r="O22" s="57">
        <v>14</v>
      </c>
      <c r="P22" s="58">
        <v>5.69</v>
      </c>
      <c r="Q22" s="57">
        <v>14</v>
      </c>
      <c r="R22" s="58">
        <v>10.31</v>
      </c>
      <c r="S22" s="501">
        <v>14</v>
      </c>
      <c r="T22" s="58">
        <v>11.16</v>
      </c>
      <c r="U22" s="57">
        <v>14</v>
      </c>
      <c r="V22" s="58">
        <v>-7.36</v>
      </c>
      <c r="W22" s="57">
        <v>14</v>
      </c>
    </row>
    <row r="23" spans="1:23" ht="15" customHeight="1">
      <c r="A23" s="54"/>
      <c r="B23" s="54"/>
      <c r="C23" s="54"/>
      <c r="D23" s="498">
        <v>-4.08</v>
      </c>
      <c r="E23" s="497">
        <v>15</v>
      </c>
      <c r="F23" s="499">
        <v>-8.7</v>
      </c>
      <c r="G23" s="57">
        <v>15</v>
      </c>
      <c r="H23" s="499">
        <v>-10.8</v>
      </c>
      <c r="I23" s="57">
        <v>15</v>
      </c>
      <c r="J23" s="500">
        <v>3.3</v>
      </c>
      <c r="K23" s="57">
        <v>15</v>
      </c>
      <c r="L23" s="500">
        <v>1.12</v>
      </c>
      <c r="M23" s="59">
        <v>15</v>
      </c>
      <c r="N23" s="500">
        <v>7.86</v>
      </c>
      <c r="O23" s="57">
        <v>15</v>
      </c>
      <c r="P23" s="500">
        <v>5.79</v>
      </c>
      <c r="Q23" s="57">
        <v>15</v>
      </c>
      <c r="R23" s="500">
        <v>10.92</v>
      </c>
      <c r="S23" s="501">
        <v>15</v>
      </c>
      <c r="T23" s="500">
        <v>11.86</v>
      </c>
      <c r="U23" s="57">
        <v>15</v>
      </c>
      <c r="V23" s="500">
        <v>-7.3</v>
      </c>
      <c r="W23" s="57">
        <v>15</v>
      </c>
    </row>
    <row r="24" spans="1:23" ht="15" customHeight="1">
      <c r="A24" s="54"/>
      <c r="B24" s="54"/>
      <c r="C24" s="54"/>
      <c r="D24" s="491">
        <v>-3.56</v>
      </c>
      <c r="E24" s="497">
        <v>16</v>
      </c>
      <c r="F24" s="55"/>
      <c r="G24" s="57">
        <v>16</v>
      </c>
      <c r="H24" s="55"/>
      <c r="I24" s="57">
        <v>16</v>
      </c>
      <c r="J24" s="58">
        <v>3.36</v>
      </c>
      <c r="K24" s="57">
        <v>16</v>
      </c>
      <c r="L24" s="58">
        <v>1.13</v>
      </c>
      <c r="M24" s="59">
        <v>16</v>
      </c>
      <c r="N24" s="58">
        <v>7.91</v>
      </c>
      <c r="O24" s="57">
        <v>16</v>
      </c>
      <c r="P24" s="58">
        <v>5.88</v>
      </c>
      <c r="Q24" s="57">
        <v>16</v>
      </c>
      <c r="R24" s="58">
        <v>11.31</v>
      </c>
      <c r="S24" s="501">
        <v>16</v>
      </c>
      <c r="T24" s="58">
        <v>12.51</v>
      </c>
      <c r="U24" s="57">
        <v>16</v>
      </c>
      <c r="V24" s="58">
        <v>-7.34</v>
      </c>
      <c r="W24" s="57">
        <v>16</v>
      </c>
    </row>
    <row r="25" spans="1:23" ht="15" customHeight="1">
      <c r="A25" s="54"/>
      <c r="B25" s="54"/>
      <c r="C25" s="54"/>
      <c r="D25" s="491">
        <v>-3.48</v>
      </c>
      <c r="E25" s="497">
        <v>17</v>
      </c>
      <c r="F25" s="55">
        <v>-8.6</v>
      </c>
      <c r="G25" s="57">
        <v>17</v>
      </c>
      <c r="H25" s="55">
        <v>-10.7</v>
      </c>
      <c r="I25" s="57">
        <v>17</v>
      </c>
      <c r="J25" s="58">
        <v>3.39</v>
      </c>
      <c r="K25" s="57">
        <v>17</v>
      </c>
      <c r="L25" s="58">
        <v>1.14</v>
      </c>
      <c r="M25" s="59">
        <v>17</v>
      </c>
      <c r="N25" s="58">
        <v>7.96</v>
      </c>
      <c r="O25" s="57">
        <v>17</v>
      </c>
      <c r="P25" s="58">
        <v>5.99</v>
      </c>
      <c r="Q25" s="57">
        <v>17</v>
      </c>
      <c r="R25" s="58">
        <v>11.58</v>
      </c>
      <c r="S25" s="501">
        <v>17</v>
      </c>
      <c r="T25" s="58">
        <v>12.92</v>
      </c>
      <c r="U25" s="57">
        <v>17</v>
      </c>
      <c r="V25" s="58">
        <v>-7.18</v>
      </c>
      <c r="W25" s="57">
        <v>17</v>
      </c>
    </row>
    <row r="26" spans="1:23" ht="15" customHeight="1">
      <c r="A26" s="54"/>
      <c r="B26" s="54"/>
      <c r="C26" s="54"/>
      <c r="D26" s="491">
        <v>-3.47</v>
      </c>
      <c r="E26" s="497">
        <v>18</v>
      </c>
      <c r="F26" s="55"/>
      <c r="G26" s="57">
        <v>18</v>
      </c>
      <c r="H26" s="55">
        <v>-10.6</v>
      </c>
      <c r="I26" s="57">
        <v>18</v>
      </c>
      <c r="J26" s="58">
        <v>3.43</v>
      </c>
      <c r="K26" s="57">
        <v>18</v>
      </c>
      <c r="L26" s="58"/>
      <c r="M26" s="59">
        <v>18</v>
      </c>
      <c r="N26" s="58">
        <v>8.04</v>
      </c>
      <c r="O26" s="57">
        <v>18</v>
      </c>
      <c r="P26" s="58">
        <v>6.09</v>
      </c>
      <c r="Q26" s="57">
        <v>18</v>
      </c>
      <c r="R26" s="58">
        <v>11.7</v>
      </c>
      <c r="S26" s="501">
        <v>18</v>
      </c>
      <c r="T26" s="58">
        <v>13.13</v>
      </c>
      <c r="U26" s="57">
        <v>18</v>
      </c>
      <c r="V26" s="58">
        <v>-7.12</v>
      </c>
      <c r="W26" s="57">
        <v>18</v>
      </c>
    </row>
    <row r="27" spans="1:23" ht="15" customHeight="1">
      <c r="A27" s="54"/>
      <c r="B27" s="54"/>
      <c r="C27" s="54"/>
      <c r="D27" s="491">
        <v>-3.45</v>
      </c>
      <c r="E27" s="497">
        <v>19</v>
      </c>
      <c r="F27" s="55">
        <v>-8.5</v>
      </c>
      <c r="G27" s="57">
        <v>19</v>
      </c>
      <c r="H27" s="55">
        <v>-10.5</v>
      </c>
      <c r="I27" s="57">
        <v>19</v>
      </c>
      <c r="J27" s="58">
        <v>3.47</v>
      </c>
      <c r="K27" s="57">
        <v>19</v>
      </c>
      <c r="L27" s="58">
        <v>1.15</v>
      </c>
      <c r="M27" s="59">
        <v>19</v>
      </c>
      <c r="N27" s="58">
        <v>8.14</v>
      </c>
      <c r="O27" s="57">
        <v>19</v>
      </c>
      <c r="P27" s="58">
        <v>6.2</v>
      </c>
      <c r="Q27" s="57">
        <v>19</v>
      </c>
      <c r="R27" s="58">
        <v>11.95</v>
      </c>
      <c r="S27" s="501">
        <v>19</v>
      </c>
      <c r="T27" s="58">
        <v>13.31</v>
      </c>
      <c r="U27" s="57">
        <v>19</v>
      </c>
      <c r="V27" s="58">
        <v>-7.06</v>
      </c>
      <c r="W27" s="57">
        <v>19</v>
      </c>
    </row>
    <row r="28" spans="1:23" ht="15" customHeight="1">
      <c r="A28" s="54"/>
      <c r="B28" s="54"/>
      <c r="C28" s="54"/>
      <c r="D28" s="502">
        <v>-3.43</v>
      </c>
      <c r="E28" s="497">
        <v>20</v>
      </c>
      <c r="F28" s="503"/>
      <c r="G28" s="57">
        <v>20</v>
      </c>
      <c r="H28" s="503"/>
      <c r="I28" s="57">
        <v>20</v>
      </c>
      <c r="J28" s="504">
        <v>3.51</v>
      </c>
      <c r="K28" s="57">
        <v>20</v>
      </c>
      <c r="L28" s="504">
        <v>1.16</v>
      </c>
      <c r="M28" s="59">
        <v>20</v>
      </c>
      <c r="N28" s="504">
        <v>8.27</v>
      </c>
      <c r="O28" s="57">
        <v>20</v>
      </c>
      <c r="P28" s="504">
        <v>6.3</v>
      </c>
      <c r="Q28" s="57">
        <v>20</v>
      </c>
      <c r="R28" s="504">
        <v>12.23</v>
      </c>
      <c r="S28" s="501">
        <v>20</v>
      </c>
      <c r="T28" s="504">
        <v>13.58</v>
      </c>
      <c r="U28" s="57">
        <v>20</v>
      </c>
      <c r="V28" s="504">
        <v>-7</v>
      </c>
      <c r="W28" s="57">
        <v>20</v>
      </c>
    </row>
    <row r="29" spans="1:23" ht="15" customHeight="1">
      <c r="A29" s="54"/>
      <c r="B29" s="54"/>
      <c r="C29" s="54"/>
      <c r="D29" s="491">
        <v>-3.41</v>
      </c>
      <c r="E29" s="497">
        <v>21</v>
      </c>
      <c r="F29" s="55">
        <v>-8.4</v>
      </c>
      <c r="G29" s="57">
        <v>21</v>
      </c>
      <c r="H29" s="55">
        <v>-10.4</v>
      </c>
      <c r="I29" s="57">
        <v>21</v>
      </c>
      <c r="J29" s="58">
        <v>3.55</v>
      </c>
      <c r="K29" s="57">
        <v>21</v>
      </c>
      <c r="L29" s="58">
        <v>1.17</v>
      </c>
      <c r="M29" s="59">
        <v>21</v>
      </c>
      <c r="N29" s="58">
        <v>8.4</v>
      </c>
      <c r="O29" s="57">
        <v>21</v>
      </c>
      <c r="P29" s="58">
        <v>6.41</v>
      </c>
      <c r="Q29" s="57">
        <v>21</v>
      </c>
      <c r="R29" s="58">
        <v>12.69</v>
      </c>
      <c r="S29" s="501">
        <v>21</v>
      </c>
      <c r="T29" s="58">
        <v>13.94</v>
      </c>
      <c r="U29" s="57">
        <v>21</v>
      </c>
      <c r="V29" s="58">
        <v>-6.54</v>
      </c>
      <c r="W29" s="57">
        <v>21</v>
      </c>
    </row>
    <row r="30" spans="1:23" ht="15" customHeight="1">
      <c r="A30" s="54"/>
      <c r="B30" s="54"/>
      <c r="C30" s="54"/>
      <c r="D30" s="491">
        <v>-3.39</v>
      </c>
      <c r="E30" s="497">
        <v>22</v>
      </c>
      <c r="F30" s="55"/>
      <c r="G30" s="57">
        <v>22</v>
      </c>
      <c r="H30" s="55">
        <v>-10.2</v>
      </c>
      <c r="I30" s="57">
        <v>22</v>
      </c>
      <c r="J30" s="58">
        <v>3.6</v>
      </c>
      <c r="K30" s="57">
        <v>22</v>
      </c>
      <c r="L30" s="58">
        <v>1.19</v>
      </c>
      <c r="M30" s="59">
        <v>22</v>
      </c>
      <c r="N30" s="58">
        <v>8.54</v>
      </c>
      <c r="O30" s="57">
        <v>22</v>
      </c>
      <c r="P30" s="58">
        <v>6.52</v>
      </c>
      <c r="Q30" s="57">
        <v>22</v>
      </c>
      <c r="R30" s="58">
        <v>13.22</v>
      </c>
      <c r="S30" s="501">
        <v>22</v>
      </c>
      <c r="T30" s="58">
        <v>14.39</v>
      </c>
      <c r="U30" s="57">
        <v>22</v>
      </c>
      <c r="V30" s="58">
        <v>-6.48</v>
      </c>
      <c r="W30" s="57">
        <v>22</v>
      </c>
    </row>
    <row r="31" spans="1:23" ht="15" customHeight="1">
      <c r="A31" s="54"/>
      <c r="B31" s="54"/>
      <c r="C31" s="54"/>
      <c r="D31" s="491">
        <v>-3.37</v>
      </c>
      <c r="E31" s="497">
        <v>23</v>
      </c>
      <c r="F31" s="55">
        <v>-8.3</v>
      </c>
      <c r="G31" s="57">
        <v>23</v>
      </c>
      <c r="H31" s="55">
        <v>-10</v>
      </c>
      <c r="I31" s="57">
        <v>23</v>
      </c>
      <c r="J31" s="58">
        <v>3.67</v>
      </c>
      <c r="K31" s="57">
        <v>23</v>
      </c>
      <c r="L31" s="58">
        <v>1.21</v>
      </c>
      <c r="M31" s="59">
        <v>23</v>
      </c>
      <c r="N31" s="58">
        <v>8.72</v>
      </c>
      <c r="O31" s="57">
        <v>23</v>
      </c>
      <c r="P31" s="58">
        <v>6.71</v>
      </c>
      <c r="Q31" s="57">
        <v>23</v>
      </c>
      <c r="R31" s="58">
        <v>13.71</v>
      </c>
      <c r="S31" s="501">
        <v>23</v>
      </c>
      <c r="T31" s="58">
        <v>15.15</v>
      </c>
      <c r="U31" s="57">
        <v>23</v>
      </c>
      <c r="V31" s="58">
        <v>-6.42</v>
      </c>
      <c r="W31" s="57">
        <v>23</v>
      </c>
    </row>
    <row r="32" spans="1:23" ht="15" customHeight="1">
      <c r="A32" s="54"/>
      <c r="B32" s="54"/>
      <c r="C32" s="54"/>
      <c r="D32" s="491">
        <v>-3.34</v>
      </c>
      <c r="E32" s="497">
        <v>24</v>
      </c>
      <c r="F32" s="55">
        <v>-8.2</v>
      </c>
      <c r="G32" s="57">
        <v>24</v>
      </c>
      <c r="H32" s="55">
        <v>-9.9</v>
      </c>
      <c r="I32" s="57">
        <v>24</v>
      </c>
      <c r="J32" s="58">
        <v>3.74</v>
      </c>
      <c r="K32" s="57">
        <v>24</v>
      </c>
      <c r="L32" s="58">
        <v>1.24</v>
      </c>
      <c r="M32" s="59">
        <v>24</v>
      </c>
      <c r="N32" s="58">
        <v>8.88</v>
      </c>
      <c r="O32" s="57">
        <v>24</v>
      </c>
      <c r="P32" s="58">
        <v>6.9</v>
      </c>
      <c r="Q32" s="57">
        <v>24</v>
      </c>
      <c r="R32" s="58">
        <v>14.45</v>
      </c>
      <c r="S32" s="501">
        <v>24</v>
      </c>
      <c r="T32" s="58">
        <v>16.1</v>
      </c>
      <c r="U32" s="57">
        <v>24</v>
      </c>
      <c r="V32" s="58">
        <v>-6.36</v>
      </c>
      <c r="W32" s="57">
        <v>24</v>
      </c>
    </row>
    <row r="33" spans="1:23" ht="15" customHeight="1">
      <c r="A33" s="54"/>
      <c r="B33" s="54"/>
      <c r="C33" s="54"/>
      <c r="D33" s="498">
        <v>-3.31</v>
      </c>
      <c r="E33" s="497">
        <v>25</v>
      </c>
      <c r="F33" s="499"/>
      <c r="G33" s="57">
        <v>25</v>
      </c>
      <c r="H33" s="499">
        <v>-9.7</v>
      </c>
      <c r="I33" s="57">
        <v>25</v>
      </c>
      <c r="J33" s="500">
        <v>3.81</v>
      </c>
      <c r="K33" s="57">
        <v>25</v>
      </c>
      <c r="L33" s="500">
        <v>1.26</v>
      </c>
      <c r="M33" s="59">
        <v>25</v>
      </c>
      <c r="N33" s="500">
        <v>9.11</v>
      </c>
      <c r="O33" s="57">
        <v>25</v>
      </c>
      <c r="P33" s="500">
        <v>7.09</v>
      </c>
      <c r="Q33" s="57">
        <v>25</v>
      </c>
      <c r="R33" s="500">
        <v>15.27</v>
      </c>
      <c r="S33" s="501">
        <v>25</v>
      </c>
      <c r="T33" s="500">
        <v>16.91</v>
      </c>
      <c r="U33" s="57">
        <v>25</v>
      </c>
      <c r="V33" s="500">
        <v>-6.3</v>
      </c>
      <c r="W33" s="57">
        <v>25</v>
      </c>
    </row>
    <row r="34" spans="1:23" ht="15" customHeight="1">
      <c r="A34" s="54"/>
      <c r="B34" s="54"/>
      <c r="C34" s="54"/>
      <c r="D34" s="491">
        <v>-3.28</v>
      </c>
      <c r="E34" s="497">
        <v>26</v>
      </c>
      <c r="F34" s="55">
        <v>-8.1</v>
      </c>
      <c r="G34" s="57">
        <v>26</v>
      </c>
      <c r="H34" s="55">
        <v>-9.5</v>
      </c>
      <c r="I34" s="57">
        <v>26</v>
      </c>
      <c r="J34" s="58">
        <v>3.88</v>
      </c>
      <c r="K34" s="57">
        <v>26</v>
      </c>
      <c r="L34" s="58">
        <v>1.29</v>
      </c>
      <c r="M34" s="59">
        <v>26</v>
      </c>
      <c r="N34" s="58">
        <v>9.31</v>
      </c>
      <c r="O34" s="57">
        <v>26</v>
      </c>
      <c r="P34" s="58">
        <v>7.28</v>
      </c>
      <c r="Q34" s="57">
        <v>26</v>
      </c>
      <c r="R34" s="58">
        <v>16.38</v>
      </c>
      <c r="S34" s="501">
        <v>26</v>
      </c>
      <c r="T34" s="58">
        <v>17.81</v>
      </c>
      <c r="U34" s="57">
        <v>26</v>
      </c>
      <c r="V34" s="58">
        <v>-6.24</v>
      </c>
      <c r="W34" s="57">
        <v>26</v>
      </c>
    </row>
    <row r="35" spans="1:23" ht="15" customHeight="1">
      <c r="A35" s="54"/>
      <c r="B35" s="54"/>
      <c r="C35" s="54"/>
      <c r="D35" s="491">
        <v>-3.25</v>
      </c>
      <c r="E35" s="497">
        <v>27</v>
      </c>
      <c r="F35" s="55">
        <v>-8</v>
      </c>
      <c r="G35" s="57">
        <v>27</v>
      </c>
      <c r="H35" s="55">
        <v>-9.4</v>
      </c>
      <c r="I35" s="57">
        <v>27</v>
      </c>
      <c r="J35" s="58">
        <v>3.95</v>
      </c>
      <c r="K35" s="57">
        <v>27</v>
      </c>
      <c r="L35" s="58">
        <v>1.32</v>
      </c>
      <c r="M35" s="59">
        <v>27</v>
      </c>
      <c r="N35" s="58">
        <v>9.51</v>
      </c>
      <c r="O35" s="57">
        <v>27</v>
      </c>
      <c r="P35" s="58">
        <v>7.48</v>
      </c>
      <c r="Q35" s="57">
        <v>27</v>
      </c>
      <c r="R35" s="58">
        <v>17.44</v>
      </c>
      <c r="S35" s="501">
        <v>27</v>
      </c>
      <c r="T35" s="58">
        <v>19</v>
      </c>
      <c r="U35" s="57">
        <v>27</v>
      </c>
      <c r="V35" s="58">
        <v>-6.18</v>
      </c>
      <c r="W35" s="57">
        <v>27</v>
      </c>
    </row>
    <row r="36" spans="1:23" ht="15" customHeight="1">
      <c r="A36" s="54"/>
      <c r="B36" s="54"/>
      <c r="C36" s="54"/>
      <c r="D36" s="491">
        <v>-3.21</v>
      </c>
      <c r="E36" s="497">
        <v>28</v>
      </c>
      <c r="F36" s="55">
        <v>-7.9</v>
      </c>
      <c r="G36" s="57">
        <v>28</v>
      </c>
      <c r="H36" s="55">
        <v>-9.2</v>
      </c>
      <c r="I36" s="57">
        <v>28</v>
      </c>
      <c r="J36" s="58">
        <v>4.16</v>
      </c>
      <c r="K36" s="57">
        <v>28</v>
      </c>
      <c r="L36" s="58">
        <v>1.35</v>
      </c>
      <c r="M36" s="59">
        <v>28</v>
      </c>
      <c r="N36" s="58">
        <v>9.74</v>
      </c>
      <c r="O36" s="57">
        <v>28</v>
      </c>
      <c r="P36" s="58">
        <v>8.15</v>
      </c>
      <c r="Q36" s="57">
        <v>28</v>
      </c>
      <c r="R36" s="58">
        <v>18.21</v>
      </c>
      <c r="S36" s="501">
        <v>28</v>
      </c>
      <c r="T36" s="58">
        <v>20.15</v>
      </c>
      <c r="U36" s="57">
        <v>28</v>
      </c>
      <c r="V36" s="58">
        <v>-6.12</v>
      </c>
      <c r="W36" s="57">
        <v>28</v>
      </c>
    </row>
    <row r="37" spans="1:23" ht="15" customHeight="1">
      <c r="A37" s="54"/>
      <c r="B37" s="54"/>
      <c r="C37" s="54"/>
      <c r="D37" s="491">
        <v>-3.19</v>
      </c>
      <c r="E37" s="497">
        <v>29</v>
      </c>
      <c r="F37" s="55">
        <v>-7.8</v>
      </c>
      <c r="G37" s="57">
        <v>29</v>
      </c>
      <c r="H37" s="55">
        <v>-8.9</v>
      </c>
      <c r="I37" s="57">
        <v>29</v>
      </c>
      <c r="J37" s="58">
        <v>4.38</v>
      </c>
      <c r="K37" s="57">
        <v>29</v>
      </c>
      <c r="L37" s="58">
        <v>1.38</v>
      </c>
      <c r="M37" s="59">
        <v>29</v>
      </c>
      <c r="N37" s="58">
        <v>9.94</v>
      </c>
      <c r="O37" s="57">
        <v>29</v>
      </c>
      <c r="P37" s="58">
        <v>8.83</v>
      </c>
      <c r="Q37" s="57">
        <v>29</v>
      </c>
      <c r="R37" s="58">
        <v>19.62</v>
      </c>
      <c r="S37" s="501">
        <v>29</v>
      </c>
      <c r="T37" s="58">
        <v>21.5</v>
      </c>
      <c r="U37" s="57">
        <v>29</v>
      </c>
      <c r="V37" s="58">
        <v>-6.06</v>
      </c>
      <c r="W37" s="57">
        <v>29</v>
      </c>
    </row>
    <row r="38" spans="1:23" ht="15" customHeight="1">
      <c r="A38" s="54"/>
      <c r="B38" s="54"/>
      <c r="C38" s="54"/>
      <c r="D38" s="502">
        <v>-3.16</v>
      </c>
      <c r="E38" s="497">
        <v>30</v>
      </c>
      <c r="F38" s="503">
        <v>-7.7</v>
      </c>
      <c r="G38" s="57">
        <v>30</v>
      </c>
      <c r="H38" s="503">
        <v>-8.7</v>
      </c>
      <c r="I38" s="57">
        <v>30</v>
      </c>
      <c r="J38" s="504">
        <v>4.6</v>
      </c>
      <c r="K38" s="57">
        <v>30</v>
      </c>
      <c r="L38" s="504">
        <v>1.41</v>
      </c>
      <c r="M38" s="59">
        <v>30</v>
      </c>
      <c r="N38" s="504">
        <v>10.15</v>
      </c>
      <c r="O38" s="57">
        <v>30</v>
      </c>
      <c r="P38" s="504">
        <v>9.5</v>
      </c>
      <c r="Q38" s="57">
        <v>30</v>
      </c>
      <c r="R38" s="504">
        <v>20.85</v>
      </c>
      <c r="S38" s="501">
        <v>30</v>
      </c>
      <c r="T38" s="504">
        <v>22.71</v>
      </c>
      <c r="U38" s="57">
        <v>30</v>
      </c>
      <c r="V38" s="504">
        <v>-6</v>
      </c>
      <c r="W38" s="57">
        <v>30</v>
      </c>
    </row>
    <row r="39" spans="1:23" ht="15" customHeight="1">
      <c r="A39" s="54"/>
      <c r="B39" s="54"/>
      <c r="C39" s="54"/>
      <c r="D39" s="491">
        <v>-3.13</v>
      </c>
      <c r="E39" s="497">
        <v>31</v>
      </c>
      <c r="F39" s="55">
        <v>-7.6</v>
      </c>
      <c r="G39" s="57">
        <v>31</v>
      </c>
      <c r="H39" s="55">
        <v>-8.5</v>
      </c>
      <c r="I39" s="57">
        <v>31</v>
      </c>
      <c r="J39" s="58">
        <v>4.82</v>
      </c>
      <c r="K39" s="57">
        <v>31</v>
      </c>
      <c r="L39" s="58">
        <v>1.44</v>
      </c>
      <c r="M39" s="59">
        <v>31</v>
      </c>
      <c r="N39" s="58">
        <v>10.32</v>
      </c>
      <c r="O39" s="57">
        <v>31</v>
      </c>
      <c r="P39" s="58">
        <v>10.18</v>
      </c>
      <c r="Q39" s="57">
        <v>31</v>
      </c>
      <c r="R39" s="58">
        <v>22.34</v>
      </c>
      <c r="S39" s="501">
        <v>31</v>
      </c>
      <c r="T39" s="58">
        <v>24.2</v>
      </c>
      <c r="U39" s="57">
        <v>31</v>
      </c>
      <c r="V39" s="58">
        <v>-5.55</v>
      </c>
      <c r="W39" s="57">
        <v>31</v>
      </c>
    </row>
    <row r="40" spans="1:23" ht="15" customHeight="1">
      <c r="A40" s="54"/>
      <c r="B40" s="54"/>
      <c r="C40" s="54"/>
      <c r="D40" s="491">
        <v>-3.1</v>
      </c>
      <c r="E40" s="497">
        <v>32</v>
      </c>
      <c r="F40" s="55">
        <v>-7.4</v>
      </c>
      <c r="G40" s="57">
        <v>32</v>
      </c>
      <c r="H40" s="55">
        <v>-8.4</v>
      </c>
      <c r="I40" s="57">
        <v>32</v>
      </c>
      <c r="J40" s="58">
        <v>5.04</v>
      </c>
      <c r="K40" s="57">
        <v>32</v>
      </c>
      <c r="L40" s="58">
        <v>1.46</v>
      </c>
      <c r="M40" s="59">
        <v>32</v>
      </c>
      <c r="N40" s="58">
        <v>10.52</v>
      </c>
      <c r="O40" s="57">
        <v>32</v>
      </c>
      <c r="P40" s="58">
        <v>10.86</v>
      </c>
      <c r="Q40" s="57">
        <v>32</v>
      </c>
      <c r="R40" s="58">
        <v>23.74</v>
      </c>
      <c r="S40" s="501">
        <v>32</v>
      </c>
      <c r="T40" s="58">
        <v>25.37</v>
      </c>
      <c r="U40" s="57">
        <v>32</v>
      </c>
      <c r="V40" s="58">
        <v>-5.5</v>
      </c>
      <c r="W40" s="57">
        <v>32</v>
      </c>
    </row>
    <row r="41" spans="1:23" ht="15" customHeight="1">
      <c r="A41" s="54"/>
      <c r="B41" s="54"/>
      <c r="C41" s="54"/>
      <c r="D41" s="491">
        <v>-3.08</v>
      </c>
      <c r="E41" s="497">
        <v>33</v>
      </c>
      <c r="F41" s="55">
        <v>-7.3</v>
      </c>
      <c r="G41" s="57">
        <v>33</v>
      </c>
      <c r="H41" s="55">
        <v>-8.3</v>
      </c>
      <c r="I41" s="57">
        <v>33</v>
      </c>
      <c r="J41" s="58">
        <v>5.09</v>
      </c>
      <c r="K41" s="57">
        <v>33</v>
      </c>
      <c r="L41" s="58">
        <v>1.49</v>
      </c>
      <c r="M41" s="59">
        <v>33</v>
      </c>
      <c r="N41" s="58">
        <v>10.68</v>
      </c>
      <c r="O41" s="57">
        <v>33</v>
      </c>
      <c r="P41" s="58">
        <v>10.99</v>
      </c>
      <c r="Q41" s="57">
        <v>33</v>
      </c>
      <c r="R41" s="58">
        <v>24.9</v>
      </c>
      <c r="S41" s="501">
        <v>33</v>
      </c>
      <c r="T41" s="58">
        <v>26.64</v>
      </c>
      <c r="U41" s="57">
        <v>33</v>
      </c>
      <c r="V41" s="58">
        <v>-5.45</v>
      </c>
      <c r="W41" s="57">
        <v>33</v>
      </c>
    </row>
    <row r="42" spans="1:23" ht="15" customHeight="1">
      <c r="A42" s="54"/>
      <c r="B42" s="54"/>
      <c r="C42" s="54"/>
      <c r="D42" s="491">
        <v>-3.06</v>
      </c>
      <c r="E42" s="497">
        <v>34</v>
      </c>
      <c r="F42" s="55">
        <v>-7.2</v>
      </c>
      <c r="G42" s="57">
        <v>34</v>
      </c>
      <c r="H42" s="543">
        <v>-8.2</v>
      </c>
      <c r="I42" s="57">
        <v>34</v>
      </c>
      <c r="J42" s="58">
        <v>5.14</v>
      </c>
      <c r="K42" s="57">
        <v>34</v>
      </c>
      <c r="L42" s="58">
        <v>1.51</v>
      </c>
      <c r="M42" s="59">
        <v>34</v>
      </c>
      <c r="N42" s="58">
        <v>10.84</v>
      </c>
      <c r="O42" s="57">
        <v>34</v>
      </c>
      <c r="P42" s="58">
        <v>11.12</v>
      </c>
      <c r="Q42" s="57">
        <v>34</v>
      </c>
      <c r="R42" s="58">
        <v>26.3</v>
      </c>
      <c r="S42" s="501">
        <v>34</v>
      </c>
      <c r="T42" s="58">
        <v>27.9</v>
      </c>
      <c r="U42" s="57">
        <v>34</v>
      </c>
      <c r="V42" s="58">
        <v>-5.4</v>
      </c>
      <c r="W42" s="57">
        <v>34</v>
      </c>
    </row>
    <row r="43" spans="1:23" ht="15" customHeight="1">
      <c r="A43" s="54"/>
      <c r="B43" s="54"/>
      <c r="C43" s="54"/>
      <c r="D43" s="498">
        <v>-3.04</v>
      </c>
      <c r="E43" s="497">
        <v>35</v>
      </c>
      <c r="F43" s="499">
        <v>-7.1</v>
      </c>
      <c r="G43" s="57">
        <v>35</v>
      </c>
      <c r="H43" s="544">
        <v>-8</v>
      </c>
      <c r="I43" s="57">
        <v>35</v>
      </c>
      <c r="J43" s="500">
        <v>5.2</v>
      </c>
      <c r="K43" s="57">
        <v>35</v>
      </c>
      <c r="L43" s="500">
        <v>1.53</v>
      </c>
      <c r="M43" s="59">
        <v>35</v>
      </c>
      <c r="N43" s="500">
        <v>11</v>
      </c>
      <c r="O43" s="57">
        <v>35</v>
      </c>
      <c r="P43" s="500">
        <v>11.25</v>
      </c>
      <c r="Q43" s="57">
        <v>35</v>
      </c>
      <c r="R43" s="500">
        <v>27.05</v>
      </c>
      <c r="S43" s="501">
        <v>35</v>
      </c>
      <c r="T43" s="500">
        <v>28.89</v>
      </c>
      <c r="U43" s="57">
        <v>35</v>
      </c>
      <c r="V43" s="500">
        <v>-5.35</v>
      </c>
      <c r="W43" s="57">
        <v>35</v>
      </c>
    </row>
    <row r="44" spans="1:23" ht="15" customHeight="1">
      <c r="A44" s="54"/>
      <c r="B44" s="54"/>
      <c r="C44" s="54"/>
      <c r="D44" s="491">
        <v>-3.02</v>
      </c>
      <c r="E44" s="497">
        <v>36</v>
      </c>
      <c r="F44" s="55"/>
      <c r="G44" s="57">
        <v>36</v>
      </c>
      <c r="H44" s="56"/>
      <c r="I44" s="57">
        <v>36</v>
      </c>
      <c r="J44" s="58">
        <v>5.33</v>
      </c>
      <c r="K44" s="57">
        <v>36</v>
      </c>
      <c r="L44" s="58">
        <v>1.55</v>
      </c>
      <c r="M44" s="59">
        <v>36</v>
      </c>
      <c r="N44" s="58">
        <v>11.16</v>
      </c>
      <c r="O44" s="57">
        <v>36</v>
      </c>
      <c r="P44" s="58">
        <v>11.6</v>
      </c>
      <c r="Q44" s="57">
        <v>36</v>
      </c>
      <c r="R44" s="58">
        <v>28.12</v>
      </c>
      <c r="S44" s="501">
        <v>36</v>
      </c>
      <c r="T44" s="58">
        <v>29.88</v>
      </c>
      <c r="U44" s="57">
        <v>36</v>
      </c>
      <c r="V44" s="58">
        <v>-5.3</v>
      </c>
      <c r="W44" s="57">
        <v>36</v>
      </c>
    </row>
    <row r="45" spans="1:23" ht="15" customHeight="1">
      <c r="A45" s="54"/>
      <c r="B45" s="54"/>
      <c r="C45" s="54"/>
      <c r="D45" s="491">
        <v>-3.01</v>
      </c>
      <c r="E45" s="497">
        <v>37</v>
      </c>
      <c r="F45" s="55"/>
      <c r="G45" s="57">
        <v>37</v>
      </c>
      <c r="H45" s="56"/>
      <c r="I45" s="57">
        <v>37</v>
      </c>
      <c r="J45" s="58">
        <v>5.34</v>
      </c>
      <c r="K45" s="57">
        <v>37</v>
      </c>
      <c r="L45" s="58">
        <v>1.57</v>
      </c>
      <c r="M45" s="59">
        <v>37</v>
      </c>
      <c r="N45" s="58">
        <v>11.26</v>
      </c>
      <c r="O45" s="57">
        <v>37</v>
      </c>
      <c r="P45" s="58">
        <v>11.74</v>
      </c>
      <c r="Q45" s="57">
        <v>37</v>
      </c>
      <c r="R45" s="58">
        <v>28.93</v>
      </c>
      <c r="S45" s="501">
        <v>37</v>
      </c>
      <c r="T45" s="58">
        <v>30.6</v>
      </c>
      <c r="U45" s="57">
        <v>37</v>
      </c>
      <c r="V45" s="58">
        <v>-5.25</v>
      </c>
      <c r="W45" s="57">
        <v>37</v>
      </c>
    </row>
    <row r="46" spans="1:23" ht="15" customHeight="1">
      <c r="A46" s="54"/>
      <c r="B46" s="54"/>
      <c r="C46" s="54"/>
      <c r="D46" s="491">
        <v>-3</v>
      </c>
      <c r="E46" s="497">
        <v>38</v>
      </c>
      <c r="F46" s="55">
        <v>-7</v>
      </c>
      <c r="G46" s="57">
        <v>38</v>
      </c>
      <c r="H46" s="56"/>
      <c r="I46" s="57">
        <v>38</v>
      </c>
      <c r="J46" s="58">
        <v>5.36</v>
      </c>
      <c r="K46" s="57">
        <v>38</v>
      </c>
      <c r="L46" s="58">
        <v>1.58</v>
      </c>
      <c r="M46" s="59">
        <v>38</v>
      </c>
      <c r="N46" s="58">
        <v>11.38</v>
      </c>
      <c r="O46" s="57">
        <v>38</v>
      </c>
      <c r="P46" s="58">
        <v>11.89</v>
      </c>
      <c r="Q46" s="57">
        <v>38</v>
      </c>
      <c r="R46" s="58">
        <v>29.6</v>
      </c>
      <c r="S46" s="501">
        <v>38</v>
      </c>
      <c r="T46" s="58">
        <v>31.5</v>
      </c>
      <c r="U46" s="57">
        <v>38</v>
      </c>
      <c r="V46" s="58">
        <v>-5.2</v>
      </c>
      <c r="W46" s="57">
        <v>38</v>
      </c>
    </row>
    <row r="47" spans="1:23" ht="15" customHeight="1">
      <c r="A47" s="54"/>
      <c r="B47" s="54"/>
      <c r="C47" s="54"/>
      <c r="D47" s="506">
        <v>-2.59</v>
      </c>
      <c r="E47" s="497">
        <v>39</v>
      </c>
      <c r="F47" s="55"/>
      <c r="G47" s="57">
        <v>39</v>
      </c>
      <c r="H47" s="56"/>
      <c r="I47" s="57">
        <v>39</v>
      </c>
      <c r="J47" s="58">
        <v>5.39</v>
      </c>
      <c r="K47" s="57">
        <v>39</v>
      </c>
      <c r="L47" s="58">
        <v>1.6</v>
      </c>
      <c r="M47" s="59">
        <v>39</v>
      </c>
      <c r="N47" s="58">
        <v>11.5</v>
      </c>
      <c r="O47" s="57">
        <v>39</v>
      </c>
      <c r="P47" s="58">
        <v>11.96</v>
      </c>
      <c r="Q47" s="57">
        <v>39</v>
      </c>
      <c r="R47" s="58">
        <v>30.34</v>
      </c>
      <c r="S47" s="501">
        <v>39</v>
      </c>
      <c r="T47" s="58">
        <v>32.13</v>
      </c>
      <c r="U47" s="57">
        <v>39</v>
      </c>
      <c r="V47" s="58">
        <v>-5.15</v>
      </c>
      <c r="W47" s="57">
        <v>39</v>
      </c>
    </row>
    <row r="48" spans="1:23" ht="15" customHeight="1">
      <c r="A48" s="54"/>
      <c r="B48" s="54"/>
      <c r="C48" s="54"/>
      <c r="D48" s="502">
        <v>-2.58</v>
      </c>
      <c r="E48" s="57">
        <v>40</v>
      </c>
      <c r="F48" s="503"/>
      <c r="G48" s="57">
        <v>40</v>
      </c>
      <c r="H48" s="507">
        <v>-7.9</v>
      </c>
      <c r="I48" s="57">
        <v>40</v>
      </c>
      <c r="J48" s="504">
        <v>5.43</v>
      </c>
      <c r="K48" s="57">
        <v>40</v>
      </c>
      <c r="L48" s="504">
        <v>1.61</v>
      </c>
      <c r="M48" s="57">
        <v>40</v>
      </c>
      <c r="N48" s="504">
        <v>11.59</v>
      </c>
      <c r="O48" s="57">
        <v>40</v>
      </c>
      <c r="P48" s="504">
        <v>12.04</v>
      </c>
      <c r="Q48" s="57">
        <v>40</v>
      </c>
      <c r="R48" s="504">
        <v>30.84</v>
      </c>
      <c r="S48" s="57">
        <v>40</v>
      </c>
      <c r="T48" s="508">
        <v>32.94</v>
      </c>
      <c r="U48" s="57">
        <v>40</v>
      </c>
      <c r="V48" s="504">
        <v>-5.1</v>
      </c>
      <c r="W48" s="57">
        <v>40</v>
      </c>
    </row>
    <row r="49" spans="1:23" ht="15" customHeight="1">
      <c r="A49" s="54"/>
      <c r="B49" s="54"/>
      <c r="C49" s="54"/>
      <c r="D49" s="491">
        <v>-2.57</v>
      </c>
      <c r="E49" s="57">
        <v>41</v>
      </c>
      <c r="F49" s="55"/>
      <c r="G49" s="57">
        <v>41</v>
      </c>
      <c r="H49" s="56"/>
      <c r="I49" s="57">
        <v>41</v>
      </c>
      <c r="J49" s="58">
        <v>5.46</v>
      </c>
      <c r="K49" s="57">
        <v>41</v>
      </c>
      <c r="L49" s="58">
        <v>1.62</v>
      </c>
      <c r="M49" s="57">
        <v>41</v>
      </c>
      <c r="N49" s="58">
        <v>11.73</v>
      </c>
      <c r="O49" s="57">
        <v>41</v>
      </c>
      <c r="P49" s="58">
        <v>12.11</v>
      </c>
      <c r="Q49" s="57">
        <v>41</v>
      </c>
      <c r="R49" s="58">
        <v>31.58</v>
      </c>
      <c r="S49" s="57">
        <v>41</v>
      </c>
      <c r="T49" s="509">
        <v>33.39</v>
      </c>
      <c r="U49" s="57">
        <v>41</v>
      </c>
      <c r="V49" s="58">
        <v>-5.05</v>
      </c>
      <c r="W49" s="57">
        <v>41</v>
      </c>
    </row>
    <row r="50" spans="1:23" ht="15" customHeight="1">
      <c r="A50" s="54"/>
      <c r="B50" s="54"/>
      <c r="C50" s="54"/>
      <c r="D50" s="491">
        <v>-2.55</v>
      </c>
      <c r="E50" s="57">
        <v>42</v>
      </c>
      <c r="F50" s="55">
        <v>-6.9</v>
      </c>
      <c r="G50" s="57">
        <v>42</v>
      </c>
      <c r="H50" s="56"/>
      <c r="I50" s="57">
        <v>42</v>
      </c>
      <c r="J50" s="58">
        <v>5.5</v>
      </c>
      <c r="K50" s="57">
        <v>42</v>
      </c>
      <c r="L50" s="58">
        <v>1.63</v>
      </c>
      <c r="M50" s="57">
        <v>42</v>
      </c>
      <c r="N50" s="58">
        <v>11.9</v>
      </c>
      <c r="O50" s="57">
        <v>42</v>
      </c>
      <c r="P50" s="58">
        <v>12.19</v>
      </c>
      <c r="Q50" s="57">
        <v>42</v>
      </c>
      <c r="R50" s="58">
        <v>32</v>
      </c>
      <c r="S50" s="57">
        <v>42</v>
      </c>
      <c r="T50" s="509">
        <v>34.2</v>
      </c>
      <c r="U50" s="57">
        <v>42</v>
      </c>
      <c r="V50" s="58">
        <v>-5</v>
      </c>
      <c r="W50" s="57">
        <v>42</v>
      </c>
    </row>
    <row r="51" spans="1:23" ht="15" customHeight="1">
      <c r="A51" s="54"/>
      <c r="B51" s="54"/>
      <c r="C51" s="54"/>
      <c r="D51" s="491">
        <v>-2.53</v>
      </c>
      <c r="E51" s="57">
        <v>43</v>
      </c>
      <c r="F51" s="55">
        <v>-6.8</v>
      </c>
      <c r="G51" s="57">
        <v>43</v>
      </c>
      <c r="H51" s="56">
        <v>-7.8</v>
      </c>
      <c r="I51" s="57">
        <v>43</v>
      </c>
      <c r="J51" s="58">
        <v>5.64</v>
      </c>
      <c r="K51" s="57">
        <v>43</v>
      </c>
      <c r="L51" s="58">
        <v>1.64</v>
      </c>
      <c r="M51" s="57">
        <v>43</v>
      </c>
      <c r="N51" s="58">
        <v>12.08</v>
      </c>
      <c r="O51" s="57">
        <v>43</v>
      </c>
      <c r="P51" s="58">
        <v>12.78</v>
      </c>
      <c r="Q51" s="57">
        <v>43</v>
      </c>
      <c r="R51" s="58">
        <v>32.4</v>
      </c>
      <c r="S51" s="57">
        <v>43</v>
      </c>
      <c r="T51" s="509">
        <v>35.28</v>
      </c>
      <c r="U51" s="57">
        <v>43</v>
      </c>
      <c r="V51" s="58">
        <v>-4.55</v>
      </c>
      <c r="W51" s="57">
        <v>43</v>
      </c>
    </row>
    <row r="52" spans="1:23" ht="15" customHeight="1">
      <c r="A52" s="54"/>
      <c r="B52" s="54"/>
      <c r="C52" s="54"/>
      <c r="D52" s="491">
        <v>-2.52</v>
      </c>
      <c r="E52" s="57">
        <v>44</v>
      </c>
      <c r="F52" s="55">
        <v>-6.7</v>
      </c>
      <c r="G52" s="57">
        <v>44</v>
      </c>
      <c r="H52" s="56"/>
      <c r="I52" s="57">
        <v>44</v>
      </c>
      <c r="J52" s="58">
        <v>5.79</v>
      </c>
      <c r="K52" s="57">
        <v>44</v>
      </c>
      <c r="L52" s="58">
        <v>1.66</v>
      </c>
      <c r="M52" s="57">
        <v>44</v>
      </c>
      <c r="N52" s="58">
        <v>12.32</v>
      </c>
      <c r="O52" s="57">
        <v>44</v>
      </c>
      <c r="P52" s="58">
        <v>13.37</v>
      </c>
      <c r="Q52" s="57">
        <v>44</v>
      </c>
      <c r="R52" s="58">
        <v>33.23</v>
      </c>
      <c r="S52" s="57">
        <v>44</v>
      </c>
      <c r="T52" s="509">
        <v>36.27</v>
      </c>
      <c r="U52" s="57">
        <v>44</v>
      </c>
      <c r="V52" s="58">
        <v>-4.5</v>
      </c>
      <c r="W52" s="57">
        <v>44</v>
      </c>
    </row>
    <row r="53" spans="1:23" ht="15" customHeight="1" thickBot="1">
      <c r="A53" s="60"/>
      <c r="B53" s="54"/>
      <c r="C53" s="54"/>
      <c r="D53" s="510">
        <v>-2.5</v>
      </c>
      <c r="E53" s="57">
        <v>45</v>
      </c>
      <c r="F53" s="503">
        <v>-6.6</v>
      </c>
      <c r="G53" s="57">
        <v>45</v>
      </c>
      <c r="H53" s="507">
        <v>-7.7</v>
      </c>
      <c r="I53" s="57">
        <v>45</v>
      </c>
      <c r="J53" s="545">
        <v>5.933</v>
      </c>
      <c r="K53" s="57">
        <v>45</v>
      </c>
      <c r="L53" s="504">
        <v>1.69</v>
      </c>
      <c r="M53" s="57">
        <v>45</v>
      </c>
      <c r="N53" s="504">
        <v>12.62</v>
      </c>
      <c r="O53" s="57">
        <v>45</v>
      </c>
      <c r="P53" s="504">
        <v>13.96</v>
      </c>
      <c r="Q53" s="57">
        <v>45</v>
      </c>
      <c r="R53" s="504">
        <v>34.06</v>
      </c>
      <c r="S53" s="57">
        <v>45</v>
      </c>
      <c r="T53" s="511">
        <v>37.71</v>
      </c>
      <c r="U53" s="57">
        <v>45</v>
      </c>
      <c r="V53" s="504">
        <v>-4.45</v>
      </c>
      <c r="W53" s="57">
        <v>45</v>
      </c>
    </row>
    <row r="57" spans="4:23" ht="19.5">
      <c r="D57" s="490" t="s">
        <v>44</v>
      </c>
      <c r="F57" s="512" t="s">
        <v>1122</v>
      </c>
      <c r="G57" s="38"/>
      <c r="H57" s="512" t="s">
        <v>42</v>
      </c>
      <c r="I57" s="44"/>
      <c r="J57" s="44"/>
      <c r="L57" s="42"/>
      <c r="N57" s="44"/>
      <c r="P57" s="44"/>
      <c r="T57" s="45"/>
      <c r="W57" s="44"/>
    </row>
    <row r="58" spans="4:12" ht="13.5" thickBot="1">
      <c r="D58" s="43"/>
      <c r="L58" s="42"/>
    </row>
    <row r="59" spans="4:23" ht="26.25" thickBot="1">
      <c r="D59" s="513" t="s">
        <v>24</v>
      </c>
      <c r="E59" s="514"/>
      <c r="F59" s="515" t="s">
        <v>23</v>
      </c>
      <c r="G59" s="514" t="s">
        <v>21</v>
      </c>
      <c r="H59" s="516" t="s">
        <v>22</v>
      </c>
      <c r="I59" s="514" t="s">
        <v>21</v>
      </c>
      <c r="J59" s="517" t="s">
        <v>26</v>
      </c>
      <c r="K59" s="514" t="s">
        <v>21</v>
      </c>
      <c r="L59" s="513" t="s">
        <v>25</v>
      </c>
      <c r="M59" s="514" t="s">
        <v>21</v>
      </c>
      <c r="N59" s="513" t="s">
        <v>27</v>
      </c>
      <c r="O59" s="514" t="s">
        <v>21</v>
      </c>
      <c r="P59" s="513" t="s">
        <v>28</v>
      </c>
      <c r="Q59" s="514" t="s">
        <v>21</v>
      </c>
      <c r="R59" s="513" t="s">
        <v>12</v>
      </c>
      <c r="S59" s="518" t="s">
        <v>21</v>
      </c>
      <c r="T59" s="517" t="s">
        <v>1121</v>
      </c>
      <c r="U59" s="514" t="s">
        <v>21</v>
      </c>
      <c r="V59" s="519" t="s">
        <v>47</v>
      </c>
      <c r="W59" s="520" t="s">
        <v>21</v>
      </c>
    </row>
    <row r="60" spans="4:23" ht="15" customHeight="1">
      <c r="D60" s="491"/>
      <c r="E60" s="492">
        <v>0</v>
      </c>
      <c r="F60" s="493"/>
      <c r="G60" s="494">
        <v>0</v>
      </c>
      <c r="H60" s="495"/>
      <c r="I60" s="494">
        <v>0</v>
      </c>
      <c r="J60" s="496"/>
      <c r="K60" s="494">
        <v>0</v>
      </c>
      <c r="L60" s="496"/>
      <c r="M60" s="494">
        <v>0</v>
      </c>
      <c r="N60" s="496"/>
      <c r="O60" s="494">
        <v>0</v>
      </c>
      <c r="P60" s="496"/>
      <c r="Q60" s="494">
        <v>0</v>
      </c>
      <c r="R60" s="496"/>
      <c r="S60" s="494">
        <v>0</v>
      </c>
      <c r="T60" s="496"/>
      <c r="U60" s="494">
        <v>0</v>
      </c>
      <c r="V60" s="496"/>
      <c r="W60" s="494">
        <v>0</v>
      </c>
    </row>
    <row r="61" spans="4:23" ht="15" customHeight="1">
      <c r="D61" s="491"/>
      <c r="E61" s="497">
        <v>0</v>
      </c>
      <c r="F61" s="55"/>
      <c r="G61" s="57">
        <v>0</v>
      </c>
      <c r="H61" s="56"/>
      <c r="I61" s="57">
        <v>0</v>
      </c>
      <c r="J61" s="58"/>
      <c r="K61" s="57">
        <v>0</v>
      </c>
      <c r="L61" s="58"/>
      <c r="M61" s="57">
        <v>0</v>
      </c>
      <c r="N61" s="58"/>
      <c r="O61" s="57">
        <v>0</v>
      </c>
      <c r="P61" s="58"/>
      <c r="Q61" s="57">
        <v>0</v>
      </c>
      <c r="R61" s="58"/>
      <c r="S61" s="57">
        <v>0</v>
      </c>
      <c r="T61" s="58"/>
      <c r="U61" s="57">
        <v>0</v>
      </c>
      <c r="V61" s="58"/>
      <c r="W61" s="57">
        <v>0</v>
      </c>
    </row>
    <row r="62" spans="4:23" ht="15" customHeight="1">
      <c r="D62" s="491"/>
      <c r="E62" s="497">
        <v>0</v>
      </c>
      <c r="F62" s="55"/>
      <c r="G62" s="57">
        <v>0</v>
      </c>
      <c r="H62" s="56"/>
      <c r="I62" s="57">
        <v>0</v>
      </c>
      <c r="J62" s="58"/>
      <c r="K62" s="57">
        <v>0</v>
      </c>
      <c r="L62" s="58"/>
      <c r="M62" s="57">
        <v>0</v>
      </c>
      <c r="N62" s="58"/>
      <c r="O62" s="57">
        <v>0</v>
      </c>
      <c r="P62" s="58"/>
      <c r="Q62" s="57">
        <v>0</v>
      </c>
      <c r="R62" s="58"/>
      <c r="S62" s="57">
        <v>0</v>
      </c>
      <c r="T62" s="58"/>
      <c r="U62" s="57">
        <v>0</v>
      </c>
      <c r="V62" s="58"/>
      <c r="W62" s="57">
        <v>0</v>
      </c>
    </row>
    <row r="63" spans="4:23" ht="15" customHeight="1">
      <c r="D63" s="491"/>
      <c r="E63" s="497">
        <v>0</v>
      </c>
      <c r="F63" s="55"/>
      <c r="G63" s="57">
        <v>0</v>
      </c>
      <c r="H63" s="56"/>
      <c r="I63" s="57">
        <v>0</v>
      </c>
      <c r="J63" s="58"/>
      <c r="K63" s="57">
        <v>0</v>
      </c>
      <c r="L63" s="58"/>
      <c r="M63" s="57">
        <v>0</v>
      </c>
      <c r="N63" s="58"/>
      <c r="O63" s="57">
        <v>0</v>
      </c>
      <c r="P63" s="58"/>
      <c r="Q63" s="57">
        <v>0</v>
      </c>
      <c r="R63" s="58"/>
      <c r="S63" s="57">
        <v>0</v>
      </c>
      <c r="T63" s="58"/>
      <c r="U63" s="57">
        <v>0</v>
      </c>
      <c r="V63" s="58"/>
      <c r="W63" s="57">
        <v>0</v>
      </c>
    </row>
    <row r="64" spans="4:23" ht="15" customHeight="1">
      <c r="D64" s="498">
        <v>-10</v>
      </c>
      <c r="E64" s="497">
        <v>5</v>
      </c>
      <c r="F64" s="499">
        <v>-30</v>
      </c>
      <c r="G64" s="57">
        <v>5</v>
      </c>
      <c r="H64" s="499">
        <v>-30</v>
      </c>
      <c r="I64" s="57">
        <v>5</v>
      </c>
      <c r="J64" s="500">
        <v>1</v>
      </c>
      <c r="K64" s="57">
        <v>5</v>
      </c>
      <c r="L64" s="500">
        <v>0.5</v>
      </c>
      <c r="M64" s="59">
        <v>5</v>
      </c>
      <c r="N64" s="500">
        <v>1</v>
      </c>
      <c r="O64" s="57">
        <v>5</v>
      </c>
      <c r="P64" s="500">
        <v>2</v>
      </c>
      <c r="Q64" s="57">
        <v>5</v>
      </c>
      <c r="R64" s="500">
        <v>3</v>
      </c>
      <c r="S64" s="501">
        <v>5</v>
      </c>
      <c r="T64" s="500">
        <v>3</v>
      </c>
      <c r="U64" s="57">
        <v>5</v>
      </c>
      <c r="V64" s="500">
        <v>-20</v>
      </c>
      <c r="W64" s="57">
        <v>5</v>
      </c>
    </row>
    <row r="65" spans="4:23" ht="15" customHeight="1">
      <c r="D65" s="491">
        <v>-5.29</v>
      </c>
      <c r="E65" s="497">
        <v>6</v>
      </c>
      <c r="F65" s="55">
        <v>-10.3</v>
      </c>
      <c r="G65" s="57">
        <v>6</v>
      </c>
      <c r="H65" s="55">
        <v>-11.9</v>
      </c>
      <c r="I65" s="57">
        <v>6</v>
      </c>
      <c r="J65" s="58">
        <v>2.38</v>
      </c>
      <c r="K65" s="57">
        <v>6</v>
      </c>
      <c r="L65" s="58">
        <v>0.83</v>
      </c>
      <c r="M65" s="59">
        <v>6</v>
      </c>
      <c r="N65" s="58">
        <v>5.43</v>
      </c>
      <c r="O65" s="57">
        <v>6</v>
      </c>
      <c r="P65" s="58">
        <v>4.85</v>
      </c>
      <c r="Q65" s="57">
        <v>6</v>
      </c>
      <c r="R65" s="58">
        <v>6.86</v>
      </c>
      <c r="S65" s="501">
        <v>6</v>
      </c>
      <c r="T65" s="58">
        <v>8.15</v>
      </c>
      <c r="U65" s="57">
        <v>6</v>
      </c>
      <c r="V65" s="58">
        <v>-9.04</v>
      </c>
      <c r="W65" s="57">
        <v>6</v>
      </c>
    </row>
    <row r="66" spans="4:23" ht="15" customHeight="1">
      <c r="D66" s="491">
        <v>-5.25</v>
      </c>
      <c r="E66" s="497">
        <v>7</v>
      </c>
      <c r="F66" s="55">
        <v>-10.2</v>
      </c>
      <c r="G66" s="57">
        <v>7</v>
      </c>
      <c r="H66" s="55">
        <v>-11.8</v>
      </c>
      <c r="I66" s="57">
        <v>7</v>
      </c>
      <c r="J66" s="58">
        <v>2.45</v>
      </c>
      <c r="K66" s="57">
        <v>7</v>
      </c>
      <c r="L66" s="58">
        <v>0.86</v>
      </c>
      <c r="M66" s="59">
        <v>7</v>
      </c>
      <c r="N66" s="58">
        <v>5.62</v>
      </c>
      <c r="O66" s="57">
        <v>7</v>
      </c>
      <c r="P66" s="58">
        <v>4.97</v>
      </c>
      <c r="Q66" s="57">
        <v>7</v>
      </c>
      <c r="R66" s="58">
        <v>7.44</v>
      </c>
      <c r="S66" s="501">
        <v>7</v>
      </c>
      <c r="T66" s="546">
        <v>8.86</v>
      </c>
      <c r="U66" s="57">
        <v>7</v>
      </c>
      <c r="V66" s="58">
        <v>-8.48</v>
      </c>
      <c r="W66" s="57">
        <v>7</v>
      </c>
    </row>
    <row r="67" spans="4:23" ht="15" customHeight="1">
      <c r="D67" s="491">
        <v>-5.14</v>
      </c>
      <c r="E67" s="497">
        <v>8</v>
      </c>
      <c r="F67" s="55">
        <v>-10</v>
      </c>
      <c r="G67" s="57">
        <v>8</v>
      </c>
      <c r="H67" s="55"/>
      <c r="I67" s="57">
        <v>8</v>
      </c>
      <c r="J67" s="58">
        <v>2.55</v>
      </c>
      <c r="K67" s="57">
        <v>8</v>
      </c>
      <c r="L67" s="58">
        <v>0.89</v>
      </c>
      <c r="M67" s="59">
        <v>8</v>
      </c>
      <c r="N67" s="58">
        <v>5.75</v>
      </c>
      <c r="O67" s="57">
        <v>8</v>
      </c>
      <c r="P67" s="58">
        <v>5.08</v>
      </c>
      <c r="Q67" s="57">
        <v>8</v>
      </c>
      <c r="R67" s="58">
        <v>7.87</v>
      </c>
      <c r="S67" s="501">
        <v>8</v>
      </c>
      <c r="T67" s="58">
        <v>9.18</v>
      </c>
      <c r="U67" s="57">
        <v>8</v>
      </c>
      <c r="V67" s="58">
        <v>-8.4</v>
      </c>
      <c r="W67" s="57">
        <v>8</v>
      </c>
    </row>
    <row r="68" spans="4:23" ht="15" customHeight="1">
      <c r="D68" s="491">
        <v>-5.06</v>
      </c>
      <c r="E68" s="497">
        <v>9</v>
      </c>
      <c r="F68" s="55">
        <v>-9.8</v>
      </c>
      <c r="G68" s="57">
        <v>9</v>
      </c>
      <c r="H68" s="55">
        <v>-11.7</v>
      </c>
      <c r="I68" s="57">
        <v>9</v>
      </c>
      <c r="J68" s="58">
        <v>2.63</v>
      </c>
      <c r="K68" s="57">
        <v>9</v>
      </c>
      <c r="L68" s="58">
        <v>0.91</v>
      </c>
      <c r="M68" s="59">
        <v>9</v>
      </c>
      <c r="N68" s="58">
        <v>5.84</v>
      </c>
      <c r="O68" s="57">
        <v>9</v>
      </c>
      <c r="P68" s="58">
        <v>5.13</v>
      </c>
      <c r="Q68" s="57">
        <v>9</v>
      </c>
      <c r="R68" s="58">
        <v>8.14</v>
      </c>
      <c r="S68" s="501">
        <v>9</v>
      </c>
      <c r="T68" s="58">
        <v>9.66</v>
      </c>
      <c r="U68" s="57">
        <v>9</v>
      </c>
      <c r="V68" s="58">
        <v>-8.32</v>
      </c>
      <c r="W68" s="57">
        <v>9</v>
      </c>
    </row>
    <row r="69" spans="4:23" ht="15" customHeight="1">
      <c r="D69" s="521">
        <v>-5</v>
      </c>
      <c r="E69" s="497">
        <v>10</v>
      </c>
      <c r="F69" s="522">
        <v>-9.7</v>
      </c>
      <c r="G69" s="57">
        <v>10</v>
      </c>
      <c r="H69" s="522">
        <v>-11.6</v>
      </c>
      <c r="I69" s="57">
        <v>10</v>
      </c>
      <c r="J69" s="545">
        <v>2.67</v>
      </c>
      <c r="K69" s="57">
        <v>10</v>
      </c>
      <c r="L69" s="545">
        <v>0.93</v>
      </c>
      <c r="M69" s="59">
        <v>10</v>
      </c>
      <c r="N69" s="545">
        <v>6.01</v>
      </c>
      <c r="O69" s="57">
        <v>10</v>
      </c>
      <c r="P69" s="523">
        <v>5.17</v>
      </c>
      <c r="Q69" s="57">
        <v>10</v>
      </c>
      <c r="R69" s="523">
        <v>8.33</v>
      </c>
      <c r="S69" s="501">
        <v>10</v>
      </c>
      <c r="T69" s="545">
        <v>9.88</v>
      </c>
      <c r="U69" s="57">
        <v>10</v>
      </c>
      <c r="V69" s="504">
        <v>-8.24</v>
      </c>
      <c r="W69" s="57">
        <v>10</v>
      </c>
    </row>
    <row r="70" spans="4:23" ht="15" customHeight="1">
      <c r="D70" s="491">
        <v>-4.53</v>
      </c>
      <c r="E70" s="497">
        <v>11</v>
      </c>
      <c r="F70" s="55">
        <v>-9.6</v>
      </c>
      <c r="G70" s="57">
        <v>11</v>
      </c>
      <c r="H70" s="55"/>
      <c r="I70" s="57">
        <v>11</v>
      </c>
      <c r="J70" s="58">
        <v>2.71</v>
      </c>
      <c r="K70" s="57">
        <v>11</v>
      </c>
      <c r="L70" s="58">
        <v>0.94</v>
      </c>
      <c r="M70" s="59">
        <v>11</v>
      </c>
      <c r="N70" s="58">
        <v>6.22</v>
      </c>
      <c r="O70" s="57">
        <v>11</v>
      </c>
      <c r="P70" s="58">
        <v>5.23</v>
      </c>
      <c r="Q70" s="57">
        <v>11</v>
      </c>
      <c r="R70" s="58">
        <v>8.55</v>
      </c>
      <c r="S70" s="562">
        <v>11</v>
      </c>
      <c r="T70" s="58">
        <v>10.01</v>
      </c>
      <c r="U70" s="57">
        <v>11</v>
      </c>
      <c r="V70" s="58">
        <v>-8.16</v>
      </c>
      <c r="W70" s="57">
        <v>11</v>
      </c>
    </row>
    <row r="71" spans="4:23" ht="15" customHeight="1">
      <c r="D71" s="491">
        <v>-4.5</v>
      </c>
      <c r="E71" s="497">
        <v>12</v>
      </c>
      <c r="F71" s="55">
        <v>-9.5</v>
      </c>
      <c r="G71" s="57">
        <v>12</v>
      </c>
      <c r="H71" s="55">
        <v>-11.5</v>
      </c>
      <c r="I71" s="57">
        <v>12</v>
      </c>
      <c r="J71" s="58">
        <v>2.74</v>
      </c>
      <c r="K71" s="57">
        <v>12</v>
      </c>
      <c r="L71" s="58">
        <v>0.96</v>
      </c>
      <c r="M71" s="59">
        <v>12</v>
      </c>
      <c r="N71" s="58">
        <v>6.61</v>
      </c>
      <c r="O71" s="57">
        <v>12</v>
      </c>
      <c r="P71" s="58">
        <v>5.35</v>
      </c>
      <c r="Q71" s="57">
        <v>12</v>
      </c>
      <c r="R71" s="58">
        <v>8.92</v>
      </c>
      <c r="S71" s="501">
        <v>12</v>
      </c>
      <c r="T71" s="491">
        <v>10.26</v>
      </c>
      <c r="U71" s="57">
        <v>12</v>
      </c>
      <c r="V71" s="58">
        <v>-8.08</v>
      </c>
      <c r="W71" s="57">
        <v>12</v>
      </c>
    </row>
    <row r="72" spans="4:23" ht="15" customHeight="1">
      <c r="D72" s="491">
        <v>-4.44</v>
      </c>
      <c r="E72" s="497">
        <v>13</v>
      </c>
      <c r="F72" s="55">
        <v>-9.2</v>
      </c>
      <c r="G72" s="57">
        <v>13</v>
      </c>
      <c r="H72" s="55">
        <v>-11.3</v>
      </c>
      <c r="I72" s="57">
        <v>13</v>
      </c>
      <c r="J72" s="58">
        <v>2.79</v>
      </c>
      <c r="K72" s="57">
        <v>13</v>
      </c>
      <c r="L72" s="58">
        <v>0.98</v>
      </c>
      <c r="M72" s="59">
        <v>13</v>
      </c>
      <c r="N72" s="58">
        <v>7.03</v>
      </c>
      <c r="O72" s="57">
        <v>13</v>
      </c>
      <c r="P72" s="58">
        <v>5.51</v>
      </c>
      <c r="Q72" s="57">
        <v>13</v>
      </c>
      <c r="R72" s="58">
        <v>9.6</v>
      </c>
      <c r="S72" s="501">
        <v>13</v>
      </c>
      <c r="T72" s="58">
        <v>10.58</v>
      </c>
      <c r="U72" s="57">
        <v>13</v>
      </c>
      <c r="V72" s="58">
        <v>-8</v>
      </c>
      <c r="W72" s="57">
        <v>13</v>
      </c>
    </row>
    <row r="73" spans="4:23" ht="15" customHeight="1">
      <c r="D73" s="491">
        <v>-4.32</v>
      </c>
      <c r="E73" s="497">
        <v>14</v>
      </c>
      <c r="F73" s="55">
        <v>-9</v>
      </c>
      <c r="G73" s="57">
        <v>14</v>
      </c>
      <c r="H73" s="55">
        <v>-11.2</v>
      </c>
      <c r="I73" s="57">
        <v>14</v>
      </c>
      <c r="J73" s="58">
        <v>2.87</v>
      </c>
      <c r="K73" s="57">
        <v>14</v>
      </c>
      <c r="L73" s="58">
        <v>1.02</v>
      </c>
      <c r="M73" s="59">
        <v>14</v>
      </c>
      <c r="N73" s="58">
        <v>7.35</v>
      </c>
      <c r="O73" s="57">
        <v>14</v>
      </c>
      <c r="P73" s="58">
        <v>5.69</v>
      </c>
      <c r="Q73" s="57">
        <v>14</v>
      </c>
      <c r="R73" s="58">
        <v>10.31</v>
      </c>
      <c r="S73" s="501">
        <v>14</v>
      </c>
      <c r="T73" s="58">
        <v>11.16</v>
      </c>
      <c r="U73" s="57">
        <v>14</v>
      </c>
      <c r="V73" s="58">
        <v>-7.54</v>
      </c>
      <c r="W73" s="57">
        <v>14</v>
      </c>
    </row>
    <row r="74" spans="4:23" ht="15" customHeight="1">
      <c r="D74" s="498">
        <v>-4.2</v>
      </c>
      <c r="E74" s="497">
        <v>15</v>
      </c>
      <c r="F74" s="499">
        <v>-8.8</v>
      </c>
      <c r="G74" s="57">
        <v>15</v>
      </c>
      <c r="H74" s="499">
        <v>-11.1</v>
      </c>
      <c r="I74" s="57">
        <v>15</v>
      </c>
      <c r="J74" s="500">
        <v>2.97</v>
      </c>
      <c r="K74" s="57">
        <v>15</v>
      </c>
      <c r="L74" s="500">
        <v>1.06</v>
      </c>
      <c r="M74" s="59">
        <v>15</v>
      </c>
      <c r="N74" s="500">
        <v>7.51</v>
      </c>
      <c r="O74" s="57">
        <v>15</v>
      </c>
      <c r="P74" s="500">
        <v>5.79</v>
      </c>
      <c r="Q74" s="57">
        <v>15</v>
      </c>
      <c r="R74" s="500">
        <v>10.92</v>
      </c>
      <c r="S74" s="501">
        <v>15</v>
      </c>
      <c r="T74" s="500">
        <v>11.86</v>
      </c>
      <c r="U74" s="57">
        <v>15</v>
      </c>
      <c r="V74" s="500">
        <v>-7.48</v>
      </c>
      <c r="W74" s="57">
        <v>15</v>
      </c>
    </row>
    <row r="75" spans="4:23" ht="15" customHeight="1">
      <c r="D75" s="491">
        <v>-4.12</v>
      </c>
      <c r="E75" s="497">
        <v>16</v>
      </c>
      <c r="F75" s="55">
        <v>-8.7</v>
      </c>
      <c r="G75" s="57">
        <v>16</v>
      </c>
      <c r="H75" s="55">
        <v>-11</v>
      </c>
      <c r="I75" s="57">
        <v>16</v>
      </c>
      <c r="J75" s="58">
        <v>3.08</v>
      </c>
      <c r="K75" s="57">
        <v>16</v>
      </c>
      <c r="L75" s="58">
        <v>1.09</v>
      </c>
      <c r="M75" s="59">
        <v>16</v>
      </c>
      <c r="N75" s="58">
        <v>7.6</v>
      </c>
      <c r="O75" s="57">
        <v>16</v>
      </c>
      <c r="P75" s="58">
        <v>5.88</v>
      </c>
      <c r="Q75" s="57">
        <v>16</v>
      </c>
      <c r="R75" s="58">
        <v>11.31</v>
      </c>
      <c r="S75" s="501">
        <v>16</v>
      </c>
      <c r="T75" s="58">
        <v>12.51</v>
      </c>
      <c r="U75" s="57">
        <v>16</v>
      </c>
      <c r="V75" s="58">
        <v>-7.42</v>
      </c>
      <c r="W75" s="57">
        <v>16</v>
      </c>
    </row>
    <row r="76" spans="4:23" ht="15" customHeight="1">
      <c r="D76" s="491">
        <v>-4.08</v>
      </c>
      <c r="E76" s="497">
        <v>17</v>
      </c>
      <c r="F76" s="55"/>
      <c r="G76" s="57">
        <v>17</v>
      </c>
      <c r="H76" s="55">
        <v>-10.8</v>
      </c>
      <c r="I76" s="57">
        <v>17</v>
      </c>
      <c r="J76" s="58">
        <v>3.17</v>
      </c>
      <c r="K76" s="57">
        <v>17</v>
      </c>
      <c r="L76" s="58">
        <v>1.11</v>
      </c>
      <c r="M76" s="59">
        <v>17</v>
      </c>
      <c r="N76" s="58">
        <v>7.7</v>
      </c>
      <c r="O76" s="57">
        <v>17</v>
      </c>
      <c r="P76" s="58">
        <v>5.99</v>
      </c>
      <c r="Q76" s="57">
        <v>17</v>
      </c>
      <c r="R76" s="58">
        <v>11.58</v>
      </c>
      <c r="S76" s="501">
        <v>17</v>
      </c>
      <c r="T76" s="58">
        <v>12.92</v>
      </c>
      <c r="U76" s="57">
        <v>17</v>
      </c>
      <c r="V76" s="58">
        <v>-7.36</v>
      </c>
      <c r="W76" s="57">
        <v>17</v>
      </c>
    </row>
    <row r="77" spans="4:23" ht="15" customHeight="1">
      <c r="D77" s="491">
        <v>-4.05</v>
      </c>
      <c r="E77" s="497">
        <v>18</v>
      </c>
      <c r="F77" s="55">
        <v>-8.6</v>
      </c>
      <c r="G77" s="57">
        <v>18</v>
      </c>
      <c r="H77" s="55">
        <v>-10.7</v>
      </c>
      <c r="I77" s="57">
        <v>18</v>
      </c>
      <c r="J77" s="58">
        <v>3.21</v>
      </c>
      <c r="K77" s="57">
        <v>18</v>
      </c>
      <c r="L77" s="58">
        <v>1.12</v>
      </c>
      <c r="M77" s="59">
        <v>18</v>
      </c>
      <c r="N77" s="58">
        <v>7.79</v>
      </c>
      <c r="O77" s="57">
        <v>18</v>
      </c>
      <c r="P77" s="58">
        <v>6.09</v>
      </c>
      <c r="Q77" s="57">
        <v>18</v>
      </c>
      <c r="R77" s="58">
        <v>11.7</v>
      </c>
      <c r="S77" s="501">
        <v>18</v>
      </c>
      <c r="T77" s="58">
        <v>13.13</v>
      </c>
      <c r="U77" s="57">
        <v>18</v>
      </c>
      <c r="V77" s="58">
        <v>-7.24</v>
      </c>
      <c r="W77" s="57">
        <v>18</v>
      </c>
    </row>
    <row r="78" spans="4:23" ht="15" customHeight="1">
      <c r="D78" s="491">
        <v>-4.03</v>
      </c>
      <c r="E78" s="497">
        <v>19</v>
      </c>
      <c r="F78" s="55"/>
      <c r="G78" s="57">
        <v>19</v>
      </c>
      <c r="H78" s="55"/>
      <c r="I78" s="57">
        <v>19</v>
      </c>
      <c r="J78" s="58">
        <v>3.25</v>
      </c>
      <c r="K78" s="57">
        <v>19</v>
      </c>
      <c r="L78" s="58">
        <v>1.13</v>
      </c>
      <c r="M78" s="59">
        <v>19</v>
      </c>
      <c r="N78" s="58">
        <v>7.89</v>
      </c>
      <c r="O78" s="57">
        <v>19</v>
      </c>
      <c r="P78" s="58">
        <v>6.2</v>
      </c>
      <c r="Q78" s="57">
        <v>19</v>
      </c>
      <c r="R78" s="58">
        <v>11.95</v>
      </c>
      <c r="S78" s="501">
        <v>19</v>
      </c>
      <c r="T78" s="58">
        <v>13.31</v>
      </c>
      <c r="U78" s="57">
        <v>19</v>
      </c>
      <c r="V78" s="58">
        <v>-7.18</v>
      </c>
      <c r="W78" s="57">
        <v>19</v>
      </c>
    </row>
    <row r="79" spans="4:23" ht="15" customHeight="1">
      <c r="D79" s="523">
        <v>-4.01</v>
      </c>
      <c r="E79" s="497">
        <v>20</v>
      </c>
      <c r="F79" s="522"/>
      <c r="G79" s="57">
        <v>20</v>
      </c>
      <c r="H79" s="522">
        <v>-10.6</v>
      </c>
      <c r="I79" s="57">
        <v>20</v>
      </c>
      <c r="J79" s="523">
        <v>3.29</v>
      </c>
      <c r="K79" s="57">
        <v>20</v>
      </c>
      <c r="L79" s="523">
        <v>1.14</v>
      </c>
      <c r="M79" s="59">
        <v>20</v>
      </c>
      <c r="N79" s="523">
        <v>7.99</v>
      </c>
      <c r="O79" s="57">
        <v>20</v>
      </c>
      <c r="P79" s="523">
        <v>6.3</v>
      </c>
      <c r="Q79" s="57">
        <v>20</v>
      </c>
      <c r="R79" s="523">
        <v>12.23</v>
      </c>
      <c r="S79" s="501">
        <v>20</v>
      </c>
      <c r="T79" s="523">
        <v>13.58</v>
      </c>
      <c r="U79" s="57">
        <v>20</v>
      </c>
      <c r="V79" s="503">
        <v>-7.12</v>
      </c>
      <c r="W79" s="57">
        <v>20</v>
      </c>
    </row>
    <row r="80" spans="4:23" ht="15" customHeight="1">
      <c r="D80" s="491">
        <v>-3.59</v>
      </c>
      <c r="E80" s="497">
        <v>21</v>
      </c>
      <c r="F80" s="543">
        <v>-8.5</v>
      </c>
      <c r="G80" s="57">
        <v>21</v>
      </c>
      <c r="H80" s="55">
        <v>-10.5</v>
      </c>
      <c r="I80" s="57">
        <v>21</v>
      </c>
      <c r="J80" s="58">
        <v>3.33</v>
      </c>
      <c r="K80" s="57">
        <v>21</v>
      </c>
      <c r="L80" s="58">
        <v>1.15</v>
      </c>
      <c r="M80" s="59">
        <v>21</v>
      </c>
      <c r="N80" s="58">
        <v>8.11</v>
      </c>
      <c r="O80" s="57">
        <v>21</v>
      </c>
      <c r="P80" s="58">
        <v>6.41</v>
      </c>
      <c r="Q80" s="57">
        <v>21</v>
      </c>
      <c r="R80" s="58">
        <v>12.69</v>
      </c>
      <c r="S80" s="501">
        <v>21</v>
      </c>
      <c r="T80" s="58">
        <v>13.94</v>
      </c>
      <c r="U80" s="57">
        <v>21</v>
      </c>
      <c r="V80" s="58">
        <v>-7.06</v>
      </c>
      <c r="W80" s="57">
        <v>21</v>
      </c>
    </row>
    <row r="81" spans="4:23" ht="15" customHeight="1">
      <c r="D81" s="491">
        <v>-3.57</v>
      </c>
      <c r="E81" s="497">
        <v>22</v>
      </c>
      <c r="F81" s="55"/>
      <c r="G81" s="57">
        <v>22</v>
      </c>
      <c r="H81" s="55">
        <v>-10.4</v>
      </c>
      <c r="I81" s="57">
        <v>22</v>
      </c>
      <c r="J81" s="58">
        <v>3.37</v>
      </c>
      <c r="K81" s="57">
        <v>22</v>
      </c>
      <c r="L81" s="58">
        <v>1.16</v>
      </c>
      <c r="M81" s="59">
        <v>22</v>
      </c>
      <c r="N81" s="58">
        <v>8.23</v>
      </c>
      <c r="O81" s="57">
        <v>22</v>
      </c>
      <c r="P81" s="58">
        <v>6.52</v>
      </c>
      <c r="Q81" s="57">
        <v>22</v>
      </c>
      <c r="R81" s="58">
        <v>13.22</v>
      </c>
      <c r="S81" s="501">
        <v>22</v>
      </c>
      <c r="T81" s="58">
        <v>14.39</v>
      </c>
      <c r="U81" s="57">
        <v>22</v>
      </c>
      <c r="V81" s="58">
        <v>-7</v>
      </c>
      <c r="W81" s="57">
        <v>22</v>
      </c>
    </row>
    <row r="82" spans="4:23" ht="15" customHeight="1">
      <c r="D82" s="491">
        <v>-3.54</v>
      </c>
      <c r="E82" s="497">
        <v>23</v>
      </c>
      <c r="F82" s="55">
        <v>-8.4</v>
      </c>
      <c r="G82" s="57">
        <v>23</v>
      </c>
      <c r="H82" s="55">
        <v>-10.3</v>
      </c>
      <c r="I82" s="57">
        <v>23</v>
      </c>
      <c r="J82" s="58">
        <v>3.43</v>
      </c>
      <c r="K82" s="57">
        <v>23</v>
      </c>
      <c r="L82" s="58">
        <v>1.17</v>
      </c>
      <c r="M82" s="59">
        <v>23</v>
      </c>
      <c r="N82" s="58">
        <v>8.39</v>
      </c>
      <c r="O82" s="57">
        <v>23</v>
      </c>
      <c r="P82" s="58">
        <v>6.71</v>
      </c>
      <c r="Q82" s="57">
        <v>23</v>
      </c>
      <c r="R82" s="58">
        <v>13.71</v>
      </c>
      <c r="S82" s="501">
        <v>23</v>
      </c>
      <c r="T82" s="58">
        <v>15.15</v>
      </c>
      <c r="U82" s="57">
        <v>23</v>
      </c>
      <c r="V82" s="58">
        <v>-6.54</v>
      </c>
      <c r="W82" s="57">
        <v>23</v>
      </c>
    </row>
    <row r="83" spans="4:23" ht="15" customHeight="1">
      <c r="D83" s="491">
        <v>-3.52</v>
      </c>
      <c r="E83" s="497">
        <v>24</v>
      </c>
      <c r="F83" s="55"/>
      <c r="G83" s="57">
        <v>24</v>
      </c>
      <c r="H83" s="55">
        <v>-10.1</v>
      </c>
      <c r="I83" s="57">
        <v>24</v>
      </c>
      <c r="J83" s="58">
        <v>3.5</v>
      </c>
      <c r="K83" s="57">
        <v>24</v>
      </c>
      <c r="L83" s="58">
        <v>1.18</v>
      </c>
      <c r="M83" s="59">
        <v>24</v>
      </c>
      <c r="N83" s="58">
        <v>8.48</v>
      </c>
      <c r="O83" s="57">
        <v>24</v>
      </c>
      <c r="P83" s="58">
        <v>6.9</v>
      </c>
      <c r="Q83" s="57">
        <v>24</v>
      </c>
      <c r="R83" s="58">
        <v>14.45</v>
      </c>
      <c r="S83" s="501">
        <v>24</v>
      </c>
      <c r="T83" s="58">
        <v>16.1</v>
      </c>
      <c r="U83" s="57">
        <v>24</v>
      </c>
      <c r="V83" s="58">
        <v>-6.48</v>
      </c>
      <c r="W83" s="57">
        <v>24</v>
      </c>
    </row>
    <row r="84" spans="4:23" ht="15" customHeight="1">
      <c r="D84" s="498">
        <v>-3.49</v>
      </c>
      <c r="E84" s="497">
        <v>25</v>
      </c>
      <c r="F84" s="499">
        <v>-8.3</v>
      </c>
      <c r="G84" s="57">
        <v>25</v>
      </c>
      <c r="H84" s="499">
        <v>-9.9</v>
      </c>
      <c r="I84" s="57">
        <v>25</v>
      </c>
      <c r="J84" s="500">
        <v>3.57</v>
      </c>
      <c r="K84" s="57">
        <v>25</v>
      </c>
      <c r="L84" s="500">
        <v>1.19</v>
      </c>
      <c r="M84" s="57">
        <v>25</v>
      </c>
      <c r="N84" s="500">
        <v>8.61</v>
      </c>
      <c r="O84" s="57">
        <v>25</v>
      </c>
      <c r="P84" s="500">
        <v>7.09</v>
      </c>
      <c r="Q84" s="57">
        <v>25</v>
      </c>
      <c r="R84" s="500">
        <v>15.27</v>
      </c>
      <c r="S84" s="57">
        <v>25</v>
      </c>
      <c r="T84" s="500">
        <v>16.91</v>
      </c>
      <c r="U84" s="57">
        <v>25</v>
      </c>
      <c r="V84" s="500">
        <v>-6.42</v>
      </c>
      <c r="W84" s="57">
        <v>25</v>
      </c>
    </row>
    <row r="85" spans="4:23" ht="15" customHeight="1">
      <c r="D85" s="491">
        <v>-3.47</v>
      </c>
      <c r="E85" s="497">
        <v>26</v>
      </c>
      <c r="F85" s="55"/>
      <c r="G85" s="57">
        <v>26</v>
      </c>
      <c r="H85" s="55">
        <v>-9.8</v>
      </c>
      <c r="I85" s="57">
        <v>26</v>
      </c>
      <c r="J85" s="58">
        <v>3.64</v>
      </c>
      <c r="K85" s="57">
        <v>26</v>
      </c>
      <c r="L85" s="58">
        <v>1.22</v>
      </c>
      <c r="M85" s="59">
        <v>26</v>
      </c>
      <c r="N85" s="58">
        <v>8.85</v>
      </c>
      <c r="O85" s="57">
        <v>26</v>
      </c>
      <c r="P85" s="58">
        <v>7.28</v>
      </c>
      <c r="Q85" s="57">
        <v>26</v>
      </c>
      <c r="R85" s="58">
        <v>16.38</v>
      </c>
      <c r="S85" s="501">
        <v>26</v>
      </c>
      <c r="T85" s="58">
        <v>17.81</v>
      </c>
      <c r="U85" s="57">
        <v>26</v>
      </c>
      <c r="V85" s="58">
        <v>-6.36</v>
      </c>
      <c r="W85" s="57">
        <v>26</v>
      </c>
    </row>
    <row r="86" spans="4:23" ht="15" customHeight="1">
      <c r="D86" s="491">
        <v>-3.44</v>
      </c>
      <c r="E86" s="497">
        <v>27</v>
      </c>
      <c r="F86" s="55">
        <v>-8.1</v>
      </c>
      <c r="G86" s="57">
        <v>27</v>
      </c>
      <c r="H86" s="55">
        <v>-9.6</v>
      </c>
      <c r="I86" s="57">
        <v>27</v>
      </c>
      <c r="J86" s="58">
        <v>3.71</v>
      </c>
      <c r="K86" s="57">
        <v>27</v>
      </c>
      <c r="L86" s="58">
        <v>1.25</v>
      </c>
      <c r="M86" s="59">
        <v>27</v>
      </c>
      <c r="N86" s="58">
        <v>9.09</v>
      </c>
      <c r="O86" s="57">
        <v>27</v>
      </c>
      <c r="P86" s="58">
        <v>7.48</v>
      </c>
      <c r="Q86" s="57">
        <v>27</v>
      </c>
      <c r="R86" s="58">
        <v>17.44</v>
      </c>
      <c r="S86" s="501">
        <v>27</v>
      </c>
      <c r="T86" s="58">
        <v>19</v>
      </c>
      <c r="U86" s="57">
        <v>27</v>
      </c>
      <c r="V86" s="58">
        <v>-6.3</v>
      </c>
      <c r="W86" s="57">
        <v>27</v>
      </c>
    </row>
    <row r="87" spans="4:23" ht="15" customHeight="1">
      <c r="D87" s="491">
        <v>-3.4</v>
      </c>
      <c r="E87" s="497">
        <v>28</v>
      </c>
      <c r="F87" s="55">
        <v>-7.9</v>
      </c>
      <c r="G87" s="57">
        <v>28</v>
      </c>
      <c r="H87" s="55">
        <v>-9.4</v>
      </c>
      <c r="I87" s="57">
        <v>28</v>
      </c>
      <c r="J87" s="58">
        <v>3.85</v>
      </c>
      <c r="K87" s="57">
        <v>28</v>
      </c>
      <c r="L87" s="58">
        <v>1.28</v>
      </c>
      <c r="M87" s="59">
        <v>28</v>
      </c>
      <c r="N87" s="58">
        <v>9.33</v>
      </c>
      <c r="O87" s="57">
        <v>28</v>
      </c>
      <c r="P87" s="58">
        <v>8.15</v>
      </c>
      <c r="Q87" s="57">
        <v>28</v>
      </c>
      <c r="R87" s="58">
        <v>18.21</v>
      </c>
      <c r="S87" s="501">
        <v>28</v>
      </c>
      <c r="T87" s="58">
        <v>20.15</v>
      </c>
      <c r="U87" s="57">
        <v>28</v>
      </c>
      <c r="V87" s="58">
        <v>-6.24</v>
      </c>
      <c r="W87" s="57">
        <v>28</v>
      </c>
    </row>
    <row r="88" spans="4:23" ht="15" customHeight="1">
      <c r="D88" s="491">
        <v>-3.37</v>
      </c>
      <c r="E88" s="497">
        <v>29</v>
      </c>
      <c r="F88" s="55">
        <v>-7.8</v>
      </c>
      <c r="G88" s="57">
        <v>29</v>
      </c>
      <c r="H88" s="55">
        <v>-9.2</v>
      </c>
      <c r="I88" s="57">
        <v>29</v>
      </c>
      <c r="J88" s="58">
        <v>4</v>
      </c>
      <c r="K88" s="57">
        <v>29</v>
      </c>
      <c r="L88" s="58">
        <v>1.3</v>
      </c>
      <c r="M88" s="59">
        <v>29</v>
      </c>
      <c r="N88" s="58">
        <v>9.57</v>
      </c>
      <c r="O88" s="57">
        <v>29</v>
      </c>
      <c r="P88" s="58">
        <v>8.83</v>
      </c>
      <c r="Q88" s="57">
        <v>29</v>
      </c>
      <c r="R88" s="58">
        <v>19.62</v>
      </c>
      <c r="S88" s="501">
        <v>29</v>
      </c>
      <c r="T88" s="58">
        <v>21.5</v>
      </c>
      <c r="U88" s="57">
        <v>29</v>
      </c>
      <c r="V88" s="58">
        <v>-6.18</v>
      </c>
      <c r="W88" s="57">
        <v>29</v>
      </c>
    </row>
    <row r="89" spans="4:23" ht="15" customHeight="1">
      <c r="D89" s="521">
        <v>-3.34</v>
      </c>
      <c r="E89" s="497">
        <v>30</v>
      </c>
      <c r="F89" s="522">
        <v>-7.7</v>
      </c>
      <c r="G89" s="57">
        <v>30</v>
      </c>
      <c r="H89" s="522">
        <v>-9</v>
      </c>
      <c r="I89" s="57">
        <v>30</v>
      </c>
      <c r="J89" s="523">
        <v>4.14</v>
      </c>
      <c r="K89" s="57">
        <v>30</v>
      </c>
      <c r="L89" s="523">
        <v>1.34</v>
      </c>
      <c r="M89" s="59">
        <v>30</v>
      </c>
      <c r="N89" s="523">
        <v>9.81</v>
      </c>
      <c r="O89" s="57">
        <v>30</v>
      </c>
      <c r="P89" s="523">
        <v>9.5</v>
      </c>
      <c r="Q89" s="57">
        <v>30</v>
      </c>
      <c r="R89" s="523">
        <v>20.85</v>
      </c>
      <c r="S89" s="501">
        <v>30</v>
      </c>
      <c r="T89" s="523">
        <v>22.71</v>
      </c>
      <c r="U89" s="57">
        <v>30</v>
      </c>
      <c r="V89" s="523">
        <v>-6.12</v>
      </c>
      <c r="W89" s="57">
        <v>30</v>
      </c>
    </row>
    <row r="90" spans="4:23" ht="15" customHeight="1">
      <c r="D90" s="491">
        <v>-3.33</v>
      </c>
      <c r="E90" s="497">
        <v>31</v>
      </c>
      <c r="F90" s="55">
        <v>-7.5</v>
      </c>
      <c r="G90" s="57">
        <v>31</v>
      </c>
      <c r="H90" s="55">
        <v>-8.8</v>
      </c>
      <c r="I90" s="57">
        <v>31</v>
      </c>
      <c r="J90" s="58">
        <v>4.29</v>
      </c>
      <c r="K90" s="57">
        <v>31</v>
      </c>
      <c r="L90" s="58">
        <v>1.36</v>
      </c>
      <c r="M90" s="59">
        <v>31</v>
      </c>
      <c r="N90" s="58">
        <v>9.9</v>
      </c>
      <c r="O90" s="57">
        <v>31</v>
      </c>
      <c r="P90" s="58">
        <v>10.18</v>
      </c>
      <c r="Q90" s="57">
        <v>31</v>
      </c>
      <c r="R90" s="58">
        <v>22.34</v>
      </c>
      <c r="S90" s="501">
        <v>31</v>
      </c>
      <c r="T90" s="58">
        <v>24.2</v>
      </c>
      <c r="U90" s="57">
        <v>31</v>
      </c>
      <c r="V90" s="58">
        <v>-6.06</v>
      </c>
      <c r="W90" s="57">
        <v>31</v>
      </c>
    </row>
    <row r="91" spans="4:23" ht="15" customHeight="1">
      <c r="D91" s="491">
        <v>-3.27</v>
      </c>
      <c r="E91" s="497">
        <v>32</v>
      </c>
      <c r="F91" s="55">
        <v>-7.4</v>
      </c>
      <c r="G91" s="57">
        <v>32</v>
      </c>
      <c r="H91" s="55">
        <v>-8.7</v>
      </c>
      <c r="I91" s="57">
        <v>32</v>
      </c>
      <c r="J91" s="58">
        <v>4.44</v>
      </c>
      <c r="K91" s="57">
        <v>32</v>
      </c>
      <c r="L91" s="58">
        <v>1.39</v>
      </c>
      <c r="M91" s="59">
        <v>32</v>
      </c>
      <c r="N91" s="58">
        <v>10</v>
      </c>
      <c r="O91" s="57">
        <v>32</v>
      </c>
      <c r="P91" s="621">
        <v>10.86</v>
      </c>
      <c r="Q91" s="57">
        <v>32</v>
      </c>
      <c r="R91" s="58">
        <v>23.74</v>
      </c>
      <c r="S91" s="501">
        <v>32</v>
      </c>
      <c r="T91" s="58">
        <v>25.37</v>
      </c>
      <c r="U91" s="57">
        <v>32</v>
      </c>
      <c r="V91" s="58">
        <v>-6</v>
      </c>
      <c r="W91" s="57">
        <v>32</v>
      </c>
    </row>
    <row r="92" spans="4:23" ht="15" customHeight="1">
      <c r="D92" s="491">
        <v>-3.24</v>
      </c>
      <c r="E92" s="497">
        <v>33</v>
      </c>
      <c r="F92" s="55">
        <v>-7.3</v>
      </c>
      <c r="G92" s="57">
        <v>33</v>
      </c>
      <c r="H92" s="55">
        <v>-8.6</v>
      </c>
      <c r="I92" s="57">
        <v>33</v>
      </c>
      <c r="J92" s="58">
        <v>4.55</v>
      </c>
      <c r="K92" s="57">
        <v>33</v>
      </c>
      <c r="L92" s="58">
        <v>1.42</v>
      </c>
      <c r="M92" s="59">
        <v>33</v>
      </c>
      <c r="N92" s="58">
        <v>10.1</v>
      </c>
      <c r="O92" s="57">
        <v>33</v>
      </c>
      <c r="P92" s="58">
        <v>10.99</v>
      </c>
      <c r="Q92" s="57">
        <v>33</v>
      </c>
      <c r="R92" s="58">
        <v>24.9</v>
      </c>
      <c r="S92" s="501">
        <v>33</v>
      </c>
      <c r="T92" s="58">
        <v>26.64</v>
      </c>
      <c r="U92" s="57">
        <v>33</v>
      </c>
      <c r="V92" s="58">
        <v>-5.55</v>
      </c>
      <c r="W92" s="57">
        <v>33</v>
      </c>
    </row>
    <row r="93" spans="4:23" ht="15" customHeight="1">
      <c r="D93" s="491">
        <v>-3.21</v>
      </c>
      <c r="E93" s="497">
        <v>34</v>
      </c>
      <c r="F93" s="55">
        <v>-7.2</v>
      </c>
      <c r="G93" s="57">
        <v>34</v>
      </c>
      <c r="H93" s="55">
        <v>-8.5</v>
      </c>
      <c r="I93" s="57">
        <v>34</v>
      </c>
      <c r="J93" s="58">
        <v>4.66</v>
      </c>
      <c r="K93" s="57">
        <v>34</v>
      </c>
      <c r="L93" s="58">
        <v>1.44</v>
      </c>
      <c r="M93" s="59">
        <v>34</v>
      </c>
      <c r="N93" s="58">
        <v>10.22</v>
      </c>
      <c r="O93" s="57">
        <v>34</v>
      </c>
      <c r="P93" s="58">
        <v>11.12</v>
      </c>
      <c r="Q93" s="57">
        <v>34</v>
      </c>
      <c r="R93" s="58">
        <v>26.3</v>
      </c>
      <c r="S93" s="501">
        <v>34</v>
      </c>
      <c r="T93" s="58">
        <v>27.9</v>
      </c>
      <c r="U93" s="57">
        <v>34</v>
      </c>
      <c r="V93" s="58">
        <v>-5.5</v>
      </c>
      <c r="W93" s="57">
        <v>34</v>
      </c>
    </row>
    <row r="94" spans="4:23" ht="15" customHeight="1">
      <c r="D94" s="498">
        <v>-3.19</v>
      </c>
      <c r="E94" s="497">
        <v>35</v>
      </c>
      <c r="F94" s="500"/>
      <c r="G94" s="497">
        <v>35</v>
      </c>
      <c r="H94" s="499">
        <v>-8.4</v>
      </c>
      <c r="I94" s="497">
        <v>35</v>
      </c>
      <c r="J94" s="500">
        <v>4.77</v>
      </c>
      <c r="K94" s="497">
        <v>35</v>
      </c>
      <c r="L94" s="500">
        <v>1.46</v>
      </c>
      <c r="M94" s="497">
        <v>35</v>
      </c>
      <c r="N94" s="500">
        <v>10.25</v>
      </c>
      <c r="O94" s="497">
        <v>35</v>
      </c>
      <c r="P94" s="500">
        <v>11.25</v>
      </c>
      <c r="Q94" s="497">
        <v>35</v>
      </c>
      <c r="R94" s="500">
        <v>27.05</v>
      </c>
      <c r="S94" s="497">
        <v>35</v>
      </c>
      <c r="T94" s="500">
        <v>28.89</v>
      </c>
      <c r="U94" s="497">
        <v>35</v>
      </c>
      <c r="V94" s="500">
        <v>-5.45</v>
      </c>
      <c r="W94" s="57">
        <v>35</v>
      </c>
    </row>
    <row r="95" spans="4:23" ht="15" customHeight="1">
      <c r="D95" s="491">
        <v>-3.18</v>
      </c>
      <c r="E95" s="497">
        <v>36</v>
      </c>
      <c r="F95" s="55">
        <v>-7.1</v>
      </c>
      <c r="G95" s="57">
        <v>36</v>
      </c>
      <c r="H95" s="56">
        <v>-8.3</v>
      </c>
      <c r="I95" s="57">
        <v>36</v>
      </c>
      <c r="J95" s="58">
        <v>4.87</v>
      </c>
      <c r="K95" s="57">
        <v>36</v>
      </c>
      <c r="L95" s="58">
        <v>1.48</v>
      </c>
      <c r="M95" s="59">
        <v>36</v>
      </c>
      <c r="N95" s="58">
        <v>10.29</v>
      </c>
      <c r="O95" s="57">
        <v>36</v>
      </c>
      <c r="P95" s="621">
        <v>11.6</v>
      </c>
      <c r="Q95" s="57">
        <v>36</v>
      </c>
      <c r="R95" s="58">
        <v>28.12</v>
      </c>
      <c r="S95" s="501">
        <v>36</v>
      </c>
      <c r="T95" s="58">
        <v>29.58</v>
      </c>
      <c r="U95" s="57">
        <v>36</v>
      </c>
      <c r="V95" s="58">
        <v>-5.4</v>
      </c>
      <c r="W95" s="57">
        <v>36</v>
      </c>
    </row>
    <row r="96" spans="4:23" ht="15" customHeight="1">
      <c r="D96" s="491">
        <v>-3.16</v>
      </c>
      <c r="E96" s="497">
        <v>37</v>
      </c>
      <c r="F96" s="55"/>
      <c r="G96" s="57">
        <v>37</v>
      </c>
      <c r="H96" s="56">
        <v>-8.2</v>
      </c>
      <c r="I96" s="57">
        <v>37</v>
      </c>
      <c r="J96" s="58">
        <v>4.89</v>
      </c>
      <c r="K96" s="57">
        <v>37</v>
      </c>
      <c r="L96" s="58">
        <v>1.49</v>
      </c>
      <c r="M96" s="59">
        <v>37</v>
      </c>
      <c r="N96" s="58">
        <v>10.36</v>
      </c>
      <c r="O96" s="57">
        <v>37</v>
      </c>
      <c r="P96" s="58">
        <v>11.74</v>
      </c>
      <c r="Q96" s="57">
        <v>37</v>
      </c>
      <c r="R96" s="58">
        <v>28.93</v>
      </c>
      <c r="S96" s="501">
        <v>37</v>
      </c>
      <c r="T96" s="58">
        <v>30.6</v>
      </c>
      <c r="U96" s="57">
        <v>37</v>
      </c>
      <c r="V96" s="58">
        <v>-5.35</v>
      </c>
      <c r="W96" s="57">
        <v>37</v>
      </c>
    </row>
    <row r="97" spans="4:23" ht="15" customHeight="1">
      <c r="D97" s="491">
        <v>-3.15</v>
      </c>
      <c r="E97" s="497">
        <v>38</v>
      </c>
      <c r="F97" s="55"/>
      <c r="G97" s="57">
        <v>38</v>
      </c>
      <c r="H97" s="56">
        <v>-8.1</v>
      </c>
      <c r="I97" s="57">
        <v>38</v>
      </c>
      <c r="J97" s="58">
        <v>4.92</v>
      </c>
      <c r="K97" s="57">
        <v>38</v>
      </c>
      <c r="L97" s="58">
        <v>1.5</v>
      </c>
      <c r="M97" s="59">
        <v>38</v>
      </c>
      <c r="N97" s="58">
        <v>10.44</v>
      </c>
      <c r="O97" s="57">
        <v>38</v>
      </c>
      <c r="P97" s="58">
        <v>11.89</v>
      </c>
      <c r="Q97" s="57">
        <v>38</v>
      </c>
      <c r="R97" s="58">
        <v>29.6</v>
      </c>
      <c r="S97" s="501">
        <v>38</v>
      </c>
      <c r="T97" s="58">
        <v>31.5</v>
      </c>
      <c r="U97" s="57">
        <v>38</v>
      </c>
      <c r="V97" s="58">
        <v>-5.3</v>
      </c>
      <c r="W97" s="57">
        <v>38</v>
      </c>
    </row>
    <row r="98" spans="4:23" ht="15" customHeight="1">
      <c r="D98" s="506">
        <v>-3.14</v>
      </c>
      <c r="E98" s="497">
        <v>39</v>
      </c>
      <c r="F98" s="55">
        <v>-7</v>
      </c>
      <c r="G98" s="57">
        <v>39</v>
      </c>
      <c r="H98" s="56"/>
      <c r="I98" s="57">
        <v>39</v>
      </c>
      <c r="J98" s="58">
        <v>4.94</v>
      </c>
      <c r="K98" s="57">
        <v>39</v>
      </c>
      <c r="L98" s="58">
        <v>1.51</v>
      </c>
      <c r="M98" s="59">
        <v>39</v>
      </c>
      <c r="N98" s="58">
        <v>10.52</v>
      </c>
      <c r="O98" s="57">
        <v>39</v>
      </c>
      <c r="P98" s="58">
        <v>11.96</v>
      </c>
      <c r="Q98" s="57">
        <v>39</v>
      </c>
      <c r="R98" s="58">
        <v>30.34</v>
      </c>
      <c r="S98" s="501">
        <v>39</v>
      </c>
      <c r="T98" s="58">
        <v>32.13</v>
      </c>
      <c r="U98" s="57">
        <v>39</v>
      </c>
      <c r="V98" s="58">
        <v>-5.25</v>
      </c>
      <c r="W98" s="57">
        <v>39</v>
      </c>
    </row>
    <row r="99" spans="4:23" ht="15" customHeight="1">
      <c r="D99" s="523">
        <v>-3.13</v>
      </c>
      <c r="E99" s="57">
        <v>40</v>
      </c>
      <c r="F99" s="522"/>
      <c r="G99" s="57">
        <v>40</v>
      </c>
      <c r="H99" s="522"/>
      <c r="I99" s="524">
        <v>40</v>
      </c>
      <c r="J99" s="523">
        <v>4.96</v>
      </c>
      <c r="K99" s="57">
        <v>40</v>
      </c>
      <c r="L99" s="523">
        <v>1.52</v>
      </c>
      <c r="M99" s="57">
        <v>40</v>
      </c>
      <c r="N99" s="523">
        <v>10.6</v>
      </c>
      <c r="O99" s="57">
        <v>40</v>
      </c>
      <c r="P99" s="523">
        <v>12.04</v>
      </c>
      <c r="Q99" s="57">
        <v>40</v>
      </c>
      <c r="R99" s="523">
        <v>30.84</v>
      </c>
      <c r="S99" s="57">
        <v>40</v>
      </c>
      <c r="T99" s="523">
        <v>32.94</v>
      </c>
      <c r="U99" s="57">
        <v>40</v>
      </c>
      <c r="V99" s="523">
        <v>-5.2</v>
      </c>
      <c r="W99" s="57">
        <v>40</v>
      </c>
    </row>
    <row r="100" spans="4:23" ht="15" customHeight="1">
      <c r="D100" s="491">
        <v>-3.12</v>
      </c>
      <c r="E100" s="57">
        <v>41</v>
      </c>
      <c r="F100" s="543">
        <v>-6.9</v>
      </c>
      <c r="G100" s="57">
        <v>41</v>
      </c>
      <c r="H100" s="56">
        <v>-8</v>
      </c>
      <c r="I100" s="57">
        <v>41</v>
      </c>
      <c r="J100" s="58">
        <v>4.98</v>
      </c>
      <c r="K100" s="57">
        <v>41</v>
      </c>
      <c r="L100" s="58">
        <v>1.53</v>
      </c>
      <c r="M100" s="57">
        <v>41</v>
      </c>
      <c r="N100" s="58">
        <v>10.68</v>
      </c>
      <c r="O100" s="57">
        <v>41</v>
      </c>
      <c r="P100" s="58">
        <v>12.11</v>
      </c>
      <c r="Q100" s="57">
        <v>41</v>
      </c>
      <c r="R100" s="58">
        <v>31.58</v>
      </c>
      <c r="S100" s="57">
        <v>41</v>
      </c>
      <c r="T100" s="509">
        <v>33.39</v>
      </c>
      <c r="U100" s="57">
        <v>41</v>
      </c>
      <c r="V100" s="58">
        <v>-5.15</v>
      </c>
      <c r="W100" s="57">
        <v>41</v>
      </c>
    </row>
    <row r="101" spans="4:23" ht="15" customHeight="1">
      <c r="D101" s="491">
        <v>-3.11</v>
      </c>
      <c r="E101" s="57">
        <v>42</v>
      </c>
      <c r="F101" s="55"/>
      <c r="G101" s="57">
        <v>42</v>
      </c>
      <c r="H101" s="56"/>
      <c r="I101" s="57">
        <v>42</v>
      </c>
      <c r="J101" s="58">
        <v>5</v>
      </c>
      <c r="K101" s="57">
        <v>42</v>
      </c>
      <c r="L101" s="58">
        <v>1.54</v>
      </c>
      <c r="M101" s="57">
        <v>42</v>
      </c>
      <c r="N101" s="58">
        <v>10.77</v>
      </c>
      <c r="O101" s="57">
        <v>42</v>
      </c>
      <c r="P101" s="58">
        <v>12.19</v>
      </c>
      <c r="Q101" s="57">
        <v>42</v>
      </c>
      <c r="R101" s="58">
        <v>32</v>
      </c>
      <c r="S101" s="57">
        <v>42</v>
      </c>
      <c r="T101" s="509">
        <v>34.2</v>
      </c>
      <c r="U101" s="57">
        <v>42</v>
      </c>
      <c r="V101" s="58">
        <v>-5.1</v>
      </c>
      <c r="W101" s="57">
        <v>42</v>
      </c>
    </row>
    <row r="102" spans="4:23" ht="15" customHeight="1">
      <c r="D102" s="491">
        <v>-3.09</v>
      </c>
      <c r="E102" s="57">
        <v>43</v>
      </c>
      <c r="F102" s="55"/>
      <c r="G102" s="57">
        <v>43</v>
      </c>
      <c r="H102" s="56"/>
      <c r="I102" s="57">
        <v>43</v>
      </c>
      <c r="J102" s="58">
        <v>5.07</v>
      </c>
      <c r="K102" s="57">
        <v>43</v>
      </c>
      <c r="L102" s="58">
        <v>1.55</v>
      </c>
      <c r="M102" s="57">
        <v>43</v>
      </c>
      <c r="N102" s="58">
        <v>10.86</v>
      </c>
      <c r="O102" s="57">
        <v>43</v>
      </c>
      <c r="P102" s="58">
        <v>12.78</v>
      </c>
      <c r="Q102" s="57">
        <v>43</v>
      </c>
      <c r="R102" s="58">
        <v>32.4</v>
      </c>
      <c r="S102" s="57">
        <v>43</v>
      </c>
      <c r="T102" s="509">
        <v>35.28</v>
      </c>
      <c r="U102" s="57">
        <v>43</v>
      </c>
      <c r="V102" s="58">
        <v>-5.05</v>
      </c>
      <c r="W102" s="57">
        <v>43</v>
      </c>
    </row>
    <row r="103" spans="4:23" ht="15" customHeight="1">
      <c r="D103" s="491">
        <v>-3.07</v>
      </c>
      <c r="E103" s="57">
        <v>44</v>
      </c>
      <c r="F103" s="55">
        <v>-6.8</v>
      </c>
      <c r="G103" s="57">
        <v>44</v>
      </c>
      <c r="H103" s="56"/>
      <c r="I103" s="57">
        <v>44</v>
      </c>
      <c r="J103" s="58">
        <v>5.15</v>
      </c>
      <c r="K103" s="57">
        <v>44</v>
      </c>
      <c r="L103" s="58">
        <v>1.56</v>
      </c>
      <c r="M103" s="57">
        <v>44</v>
      </c>
      <c r="N103" s="58">
        <v>10.95</v>
      </c>
      <c r="O103" s="57">
        <v>44</v>
      </c>
      <c r="P103" s="58">
        <v>13.37</v>
      </c>
      <c r="Q103" s="57">
        <v>44</v>
      </c>
      <c r="R103" s="58">
        <v>33.23</v>
      </c>
      <c r="S103" s="57">
        <v>44</v>
      </c>
      <c r="T103" s="509">
        <v>36.27</v>
      </c>
      <c r="U103" s="57">
        <v>44</v>
      </c>
      <c r="V103" s="58">
        <v>-5</v>
      </c>
      <c r="W103" s="57">
        <v>44</v>
      </c>
    </row>
    <row r="104" spans="4:23" ht="15" customHeight="1" thickBot="1">
      <c r="D104" s="525">
        <v>-3.05</v>
      </c>
      <c r="E104" s="57">
        <v>45</v>
      </c>
      <c r="F104" s="525"/>
      <c r="G104" s="57">
        <v>45</v>
      </c>
      <c r="H104" s="526">
        <v>-7.9</v>
      </c>
      <c r="I104" s="57">
        <v>45</v>
      </c>
      <c r="J104" s="525">
        <v>5.22</v>
      </c>
      <c r="K104" s="57">
        <v>45</v>
      </c>
      <c r="L104" s="525">
        <v>1.58</v>
      </c>
      <c r="M104" s="57">
        <v>45</v>
      </c>
      <c r="N104" s="525">
        <v>11.04</v>
      </c>
      <c r="O104" s="57">
        <v>45</v>
      </c>
      <c r="P104" s="525">
        <v>13.96</v>
      </c>
      <c r="Q104" s="57">
        <v>45</v>
      </c>
      <c r="R104" s="525">
        <v>34.06</v>
      </c>
      <c r="S104" s="57">
        <v>45</v>
      </c>
      <c r="T104" s="527">
        <v>37.71</v>
      </c>
      <c r="U104" s="57">
        <v>45</v>
      </c>
      <c r="V104" s="525">
        <v>-4.55</v>
      </c>
      <c r="W104" s="57">
        <v>45</v>
      </c>
    </row>
  </sheetData>
  <sheetProtection/>
  <printOptions gridLines="1" horizontalCentered="1"/>
  <pageMargins left="0" right="0" top="0.1968503937007874" bottom="0.1968503937007874" header="0.3937007874015748" footer="0.3937007874015748"/>
  <pageSetup fitToHeight="0" fitToWidth="0"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52"/>
  <sheetViews>
    <sheetView view="pageBreakPreview" zoomScale="60" zoomScaleNormal="50" zoomScalePageLayoutView="0" workbookViewId="0" topLeftCell="A1">
      <selection activeCell="B1" sqref="B1:H1"/>
    </sheetView>
  </sheetViews>
  <sheetFormatPr defaultColWidth="11.421875" defaultRowHeight="12.75"/>
  <cols>
    <col min="1" max="1" width="2.00390625" style="0" customWidth="1"/>
    <col min="2" max="2" width="22.7109375" style="0" customWidth="1"/>
    <col min="3" max="3" width="58.7109375" style="0" customWidth="1"/>
    <col min="4" max="4" width="17.7109375" style="0" customWidth="1"/>
    <col min="5" max="5" width="4.421875" style="0" customWidth="1"/>
    <col min="6" max="6" width="22.7109375" style="0" customWidth="1"/>
    <col min="7" max="7" width="58.7109375" style="0" customWidth="1"/>
    <col min="8" max="8" width="17.7109375" style="0" customWidth="1"/>
  </cols>
  <sheetData>
    <row r="1" spans="2:9" ht="72.75" customHeight="1" thickBot="1">
      <c r="B1" s="813" t="s">
        <v>2165</v>
      </c>
      <c r="C1" s="814"/>
      <c r="D1" s="814"/>
      <c r="E1" s="814"/>
      <c r="F1" s="814"/>
      <c r="G1" s="814"/>
      <c r="H1" s="814"/>
      <c r="I1" s="397"/>
    </row>
    <row r="2" spans="2:9" ht="33.75" thickTop="1">
      <c r="B2" s="815" t="s">
        <v>938</v>
      </c>
      <c r="C2" s="816"/>
      <c r="D2" s="817"/>
      <c r="E2" s="398"/>
      <c r="F2" s="815" t="s">
        <v>939</v>
      </c>
      <c r="G2" s="816"/>
      <c r="H2" s="817"/>
      <c r="I2" s="399"/>
    </row>
    <row r="3" spans="2:9" ht="33.75" thickBot="1">
      <c r="B3" s="588">
        <v>343381</v>
      </c>
      <c r="C3" s="577" t="s">
        <v>2164</v>
      </c>
      <c r="D3" s="592" t="s">
        <v>1126</v>
      </c>
      <c r="E3" s="398"/>
      <c r="F3" s="553">
        <v>903423</v>
      </c>
      <c r="G3" s="418" t="s">
        <v>1330</v>
      </c>
      <c r="H3" s="575" t="s">
        <v>1126</v>
      </c>
      <c r="I3" s="399"/>
    </row>
    <row r="4" spans="2:9" ht="33.75" thickTop="1">
      <c r="B4" s="815" t="s">
        <v>941</v>
      </c>
      <c r="C4" s="816"/>
      <c r="D4" s="817"/>
      <c r="E4" s="399"/>
      <c r="F4" s="553">
        <v>1496746</v>
      </c>
      <c r="G4" s="419" t="s">
        <v>2498</v>
      </c>
      <c r="H4" s="575" t="s">
        <v>1126</v>
      </c>
      <c r="I4" s="399"/>
    </row>
    <row r="5" spans="2:9" ht="33">
      <c r="B5" s="555"/>
      <c r="C5" s="418"/>
      <c r="D5" s="593"/>
      <c r="E5" s="399"/>
      <c r="F5" s="553">
        <v>717871</v>
      </c>
      <c r="G5" s="419" t="s">
        <v>1329</v>
      </c>
      <c r="H5" s="575" t="s">
        <v>1126</v>
      </c>
      <c r="I5" s="399"/>
    </row>
    <row r="6" spans="2:9" ht="33.75" thickBot="1">
      <c r="B6" s="582"/>
      <c r="C6" s="583"/>
      <c r="D6" s="584"/>
      <c r="E6" s="399"/>
      <c r="F6" s="553"/>
      <c r="G6" s="419"/>
      <c r="H6" s="575"/>
      <c r="I6" s="399"/>
    </row>
    <row r="7" spans="2:9" ht="34.5" thickBot="1" thickTop="1">
      <c r="B7" s="815" t="s">
        <v>940</v>
      </c>
      <c r="C7" s="816"/>
      <c r="D7" s="817"/>
      <c r="E7" s="399"/>
      <c r="F7" s="588"/>
      <c r="G7" s="583"/>
      <c r="H7" s="592"/>
      <c r="I7" s="399"/>
    </row>
    <row r="8" spans="2:9" ht="33.75" thickTop="1">
      <c r="B8" s="586">
        <v>343389</v>
      </c>
      <c r="C8" s="420" t="s">
        <v>1331</v>
      </c>
      <c r="D8" s="594" t="s">
        <v>1126</v>
      </c>
      <c r="E8" s="399"/>
      <c r="F8" s="818" t="s">
        <v>1092</v>
      </c>
      <c r="G8" s="819"/>
      <c r="H8" s="820"/>
      <c r="I8" s="399"/>
    </row>
    <row r="9" spans="2:9" ht="33">
      <c r="B9" s="810" t="s">
        <v>1069</v>
      </c>
      <c r="C9" s="811"/>
      <c r="D9" s="812"/>
      <c r="E9" s="399"/>
      <c r="F9" s="553">
        <v>388256</v>
      </c>
      <c r="G9" s="622" t="s">
        <v>2492</v>
      </c>
      <c r="H9" s="575" t="s">
        <v>175</v>
      </c>
      <c r="I9" s="399"/>
    </row>
    <row r="10" spans="2:9" ht="33">
      <c r="B10" s="553">
        <v>739919</v>
      </c>
      <c r="C10" s="420" t="s">
        <v>2486</v>
      </c>
      <c r="D10" s="575" t="s">
        <v>1126</v>
      </c>
      <c r="E10" s="399"/>
      <c r="F10" s="553" t="s">
        <v>1082</v>
      </c>
      <c r="G10" s="419" t="s">
        <v>2493</v>
      </c>
      <c r="H10" s="575" t="s">
        <v>177</v>
      </c>
      <c r="I10" s="399"/>
    </row>
    <row r="11" spans="2:9" ht="33">
      <c r="B11" s="810" t="s">
        <v>1084</v>
      </c>
      <c r="C11" s="811"/>
      <c r="D11" s="812"/>
      <c r="E11" s="399"/>
      <c r="F11" s="553" t="s">
        <v>1082</v>
      </c>
      <c r="G11" s="419" t="s">
        <v>2494</v>
      </c>
      <c r="H11" s="575" t="s">
        <v>177</v>
      </c>
      <c r="I11" s="399"/>
    </row>
    <row r="12" spans="2:9" ht="33.75" thickBot="1">
      <c r="B12" s="555">
        <v>803974</v>
      </c>
      <c r="C12" s="418" t="s">
        <v>1374</v>
      </c>
      <c r="D12" s="593" t="s">
        <v>169</v>
      </c>
      <c r="E12" s="399"/>
      <c r="F12" s="588"/>
      <c r="G12" s="583"/>
      <c r="H12" s="584"/>
      <c r="I12" s="399"/>
    </row>
    <row r="13" spans="2:9" ht="33.75" thickTop="1">
      <c r="B13" s="553">
        <v>975999</v>
      </c>
      <c r="C13" s="419" t="s">
        <v>2487</v>
      </c>
      <c r="D13" s="575" t="s">
        <v>158</v>
      </c>
      <c r="E13" s="399"/>
      <c r="F13" s="818" t="s">
        <v>1093</v>
      </c>
      <c r="G13" s="819"/>
      <c r="H13" s="820"/>
      <c r="I13" s="399"/>
    </row>
    <row r="14" spans="2:9" ht="33">
      <c r="B14" s="555">
        <v>926271</v>
      </c>
      <c r="C14" s="419" t="s">
        <v>2488</v>
      </c>
      <c r="D14" s="575" t="s">
        <v>2489</v>
      </c>
      <c r="E14" s="399"/>
      <c r="F14" s="553"/>
      <c r="G14" s="419"/>
      <c r="H14" s="575"/>
      <c r="I14" s="399"/>
    </row>
    <row r="15" spans="2:9" ht="33">
      <c r="B15" s="589"/>
      <c r="C15" s="421"/>
      <c r="D15" s="590"/>
      <c r="E15" s="399"/>
      <c r="F15" s="553"/>
      <c r="G15" s="419"/>
      <c r="H15" s="575"/>
      <c r="I15" s="399"/>
    </row>
    <row r="16" spans="2:9" ht="33">
      <c r="B16" s="810" t="s">
        <v>1070</v>
      </c>
      <c r="C16" s="811"/>
      <c r="D16" s="812"/>
      <c r="E16" s="399"/>
      <c r="F16" s="553"/>
      <c r="G16" s="419"/>
      <c r="H16" s="575"/>
      <c r="I16" s="399"/>
    </row>
    <row r="17" spans="2:9" ht="33.75" thickBot="1">
      <c r="B17" s="555"/>
      <c r="C17" s="418"/>
      <c r="D17" s="593"/>
      <c r="E17" s="399"/>
      <c r="F17" s="588"/>
      <c r="G17" s="583"/>
      <c r="H17" s="584"/>
      <c r="I17" s="399"/>
    </row>
    <row r="18" spans="2:9" ht="33.75" thickTop="1">
      <c r="B18" s="591"/>
      <c r="C18" s="420"/>
      <c r="D18" s="587"/>
      <c r="E18" s="399"/>
      <c r="F18" s="818" t="s">
        <v>1083</v>
      </c>
      <c r="G18" s="819"/>
      <c r="H18" s="820"/>
      <c r="I18" s="399"/>
    </row>
    <row r="19" spans="2:9" ht="33">
      <c r="B19" s="810" t="s">
        <v>1068</v>
      </c>
      <c r="C19" s="811"/>
      <c r="D19" s="812"/>
      <c r="E19" s="399"/>
      <c r="F19" s="553">
        <v>1063691</v>
      </c>
      <c r="G19" s="419" t="s">
        <v>1378</v>
      </c>
      <c r="H19" s="575" t="s">
        <v>175</v>
      </c>
      <c r="I19" s="399"/>
    </row>
    <row r="20" spans="2:9" ht="33">
      <c r="B20" s="555">
        <v>1063691</v>
      </c>
      <c r="C20" s="418" t="s">
        <v>2490</v>
      </c>
      <c r="D20" s="593" t="s">
        <v>156</v>
      </c>
      <c r="E20" s="399"/>
      <c r="F20" s="553">
        <v>180748</v>
      </c>
      <c r="G20" s="419" t="s">
        <v>2496</v>
      </c>
      <c r="H20" s="575" t="s">
        <v>175</v>
      </c>
      <c r="I20" s="399"/>
    </row>
    <row r="21" spans="2:9" ht="33">
      <c r="B21" s="555">
        <v>180748</v>
      </c>
      <c r="C21" s="419" t="s">
        <v>2491</v>
      </c>
      <c r="D21" s="575" t="s">
        <v>156</v>
      </c>
      <c r="E21" s="399"/>
      <c r="F21" s="553" t="s">
        <v>1082</v>
      </c>
      <c r="G21" s="419" t="s">
        <v>2495</v>
      </c>
      <c r="H21" s="575" t="s">
        <v>1126</v>
      </c>
      <c r="I21" s="399"/>
    </row>
    <row r="22" spans="2:9" ht="33.75" thickBot="1">
      <c r="B22" s="588"/>
      <c r="C22" s="583"/>
      <c r="D22" s="592"/>
      <c r="E22" s="399"/>
      <c r="F22" s="588"/>
      <c r="G22" s="583"/>
      <c r="H22" s="584"/>
      <c r="I22" s="399"/>
    </row>
    <row r="23" spans="2:9" ht="33.75" thickTop="1">
      <c r="B23" s="818" t="s">
        <v>1090</v>
      </c>
      <c r="C23" s="819"/>
      <c r="D23" s="820"/>
      <c r="E23" s="399"/>
      <c r="F23" s="818" t="s">
        <v>1085</v>
      </c>
      <c r="G23" s="819"/>
      <c r="H23" s="820"/>
      <c r="I23" s="399"/>
    </row>
    <row r="24" spans="2:9" ht="33">
      <c r="B24" s="553">
        <v>189824</v>
      </c>
      <c r="C24" s="419" t="s">
        <v>2497</v>
      </c>
      <c r="D24" s="575" t="s">
        <v>153</v>
      </c>
      <c r="E24" s="399"/>
      <c r="F24" s="553"/>
      <c r="G24" s="419"/>
      <c r="H24" s="575"/>
      <c r="I24" s="399"/>
    </row>
    <row r="25" spans="2:9" ht="33">
      <c r="B25" s="553" t="s">
        <v>1082</v>
      </c>
      <c r="C25" s="419" t="s">
        <v>2499</v>
      </c>
      <c r="D25" s="575" t="s">
        <v>175</v>
      </c>
      <c r="E25" s="399"/>
      <c r="F25" s="553"/>
      <c r="G25" s="419"/>
      <c r="H25" s="575"/>
      <c r="I25" s="399"/>
    </row>
    <row r="26" spans="2:9" ht="33">
      <c r="B26" s="553" t="s">
        <v>1082</v>
      </c>
      <c r="C26" s="419" t="s">
        <v>2500</v>
      </c>
      <c r="D26" s="575" t="s">
        <v>175</v>
      </c>
      <c r="E26" s="399"/>
      <c r="F26" s="553"/>
      <c r="G26" s="419"/>
      <c r="H26" s="575"/>
      <c r="I26" s="399"/>
    </row>
    <row r="27" spans="2:9" ht="33.75" thickBot="1">
      <c r="B27" s="588"/>
      <c r="C27" s="583"/>
      <c r="D27" s="584"/>
      <c r="E27" s="399"/>
      <c r="F27" s="588"/>
      <c r="G27" s="583"/>
      <c r="H27" s="584"/>
      <c r="I27" s="399"/>
    </row>
    <row r="28" spans="2:9" ht="33.75" thickTop="1">
      <c r="B28" s="818" t="s">
        <v>1091</v>
      </c>
      <c r="C28" s="819"/>
      <c r="D28" s="820"/>
      <c r="E28" s="399"/>
      <c r="F28" s="818" t="s">
        <v>1086</v>
      </c>
      <c r="G28" s="819"/>
      <c r="H28" s="820"/>
      <c r="I28" s="399"/>
    </row>
    <row r="29" spans="2:9" ht="33">
      <c r="B29" s="553">
        <v>104957</v>
      </c>
      <c r="C29" s="419" t="s">
        <v>2501</v>
      </c>
      <c r="D29" s="575" t="s">
        <v>169</v>
      </c>
      <c r="E29" s="399"/>
      <c r="F29" s="553" t="s">
        <v>1082</v>
      </c>
      <c r="G29" s="419" t="s">
        <v>1337</v>
      </c>
      <c r="H29" s="575" t="s">
        <v>1126</v>
      </c>
      <c r="I29" s="399"/>
    </row>
    <row r="30" spans="2:9" ht="33">
      <c r="B30" s="553">
        <v>1432632</v>
      </c>
      <c r="C30" s="419" t="s">
        <v>1332</v>
      </c>
      <c r="D30" s="575" t="s">
        <v>158</v>
      </c>
      <c r="E30" s="399"/>
      <c r="F30" s="553" t="s">
        <v>1082</v>
      </c>
      <c r="G30" s="419" t="s">
        <v>2505</v>
      </c>
      <c r="H30" s="575" t="s">
        <v>1126</v>
      </c>
      <c r="I30" s="399"/>
    </row>
    <row r="31" spans="2:9" ht="33">
      <c r="B31" s="553"/>
      <c r="C31" s="419"/>
      <c r="D31" s="575"/>
      <c r="E31" s="399"/>
      <c r="F31" s="553" t="s">
        <v>1082</v>
      </c>
      <c r="G31" s="419" t="s">
        <v>1375</v>
      </c>
      <c r="H31" s="575" t="s">
        <v>1126</v>
      </c>
      <c r="I31" s="399"/>
    </row>
    <row r="32" spans="2:9" ht="33.75" thickBot="1">
      <c r="B32" s="588"/>
      <c r="C32" s="583"/>
      <c r="D32" s="584"/>
      <c r="E32" s="399"/>
      <c r="F32" s="588"/>
      <c r="G32" s="583"/>
      <c r="H32" s="584"/>
      <c r="I32" s="399"/>
    </row>
    <row r="33" spans="2:9" ht="33.75" thickTop="1">
      <c r="B33" s="818" t="s">
        <v>1088</v>
      </c>
      <c r="C33" s="819"/>
      <c r="D33" s="820"/>
      <c r="E33" s="399"/>
      <c r="F33" s="818" t="s">
        <v>1087</v>
      </c>
      <c r="G33" s="819"/>
      <c r="H33" s="820"/>
      <c r="I33" s="399"/>
    </row>
    <row r="34" spans="2:9" ht="33">
      <c r="B34" s="553">
        <v>647711</v>
      </c>
      <c r="C34" s="419" t="s">
        <v>1335</v>
      </c>
      <c r="D34" s="575" t="s">
        <v>151</v>
      </c>
      <c r="E34" s="399"/>
      <c r="F34" s="553"/>
      <c r="G34" s="419"/>
      <c r="H34" s="575"/>
      <c r="I34" s="399"/>
    </row>
    <row r="35" spans="2:9" ht="33">
      <c r="B35" s="553" t="s">
        <v>1082</v>
      </c>
      <c r="C35" s="419" t="s">
        <v>2502</v>
      </c>
      <c r="D35" s="575" t="s">
        <v>151</v>
      </c>
      <c r="E35" s="399"/>
      <c r="F35" s="553"/>
      <c r="G35" s="419"/>
      <c r="H35" s="575"/>
      <c r="I35" s="400"/>
    </row>
    <row r="36" spans="2:9" ht="33">
      <c r="B36" s="553" t="s">
        <v>1082</v>
      </c>
      <c r="C36" s="419" t="s">
        <v>2503</v>
      </c>
      <c r="D36" s="575" t="s">
        <v>151</v>
      </c>
      <c r="E36" s="399"/>
      <c r="F36" s="553"/>
      <c r="G36" s="419"/>
      <c r="H36" s="575"/>
      <c r="I36" s="400"/>
    </row>
    <row r="37" spans="2:9" ht="33.75" thickBot="1">
      <c r="B37" s="588"/>
      <c r="C37" s="583"/>
      <c r="D37" s="584"/>
      <c r="E37" s="399"/>
      <c r="F37" s="588"/>
      <c r="G37" s="583"/>
      <c r="H37" s="584"/>
      <c r="I37" s="400"/>
    </row>
    <row r="38" spans="2:8" ht="33.75" thickTop="1">
      <c r="B38" s="818" t="s">
        <v>1089</v>
      </c>
      <c r="C38" s="819"/>
      <c r="D38" s="820"/>
      <c r="F38" s="422"/>
      <c r="G38" s="422"/>
      <c r="H38" s="422"/>
    </row>
    <row r="39" spans="2:8" ht="33">
      <c r="B39" s="553">
        <v>895893</v>
      </c>
      <c r="C39" s="419" t="s">
        <v>2506</v>
      </c>
      <c r="D39" s="575" t="s">
        <v>153</v>
      </c>
      <c r="F39" s="423"/>
      <c r="G39" s="423"/>
      <c r="H39" s="423"/>
    </row>
    <row r="40" spans="2:8" ht="33">
      <c r="B40" s="553">
        <v>1218850</v>
      </c>
      <c r="C40" s="419" t="s">
        <v>2504</v>
      </c>
      <c r="D40" s="575" t="s">
        <v>153</v>
      </c>
      <c r="F40" s="423"/>
      <c r="G40" s="423"/>
      <c r="H40" s="423"/>
    </row>
    <row r="41" spans="2:8" ht="33">
      <c r="B41" s="553"/>
      <c r="C41" s="419"/>
      <c r="D41" s="575"/>
      <c r="F41" s="423"/>
      <c r="G41" s="423"/>
      <c r="H41" s="423"/>
    </row>
    <row r="42" spans="2:8" ht="33.75" thickBot="1">
      <c r="B42" s="588"/>
      <c r="C42" s="583"/>
      <c r="D42" s="584"/>
      <c r="F42" s="423"/>
      <c r="G42" s="423"/>
      <c r="H42" s="423"/>
    </row>
    <row r="43" spans="2:8" ht="13.5" thickTop="1">
      <c r="B43" s="423"/>
      <c r="C43" s="423"/>
      <c r="D43" s="423"/>
      <c r="F43" s="423"/>
      <c r="G43" s="423"/>
      <c r="H43" s="423"/>
    </row>
    <row r="44" spans="2:8" ht="12.75">
      <c r="B44" s="423"/>
      <c r="C44" s="423"/>
      <c r="D44" s="423"/>
      <c r="F44" s="423"/>
      <c r="G44" s="423"/>
      <c r="H44" s="423"/>
    </row>
    <row r="45" spans="2:8" ht="12.75">
      <c r="B45" s="423"/>
      <c r="C45" s="423"/>
      <c r="D45" s="423"/>
      <c r="F45" s="423"/>
      <c r="G45" s="423"/>
      <c r="H45" s="423"/>
    </row>
    <row r="46" spans="2:8" ht="12.75">
      <c r="B46" s="423"/>
      <c r="C46" s="423"/>
      <c r="D46" s="423"/>
      <c r="F46" s="423"/>
      <c r="G46" s="423"/>
      <c r="H46" s="423"/>
    </row>
    <row r="47" spans="2:8" ht="12.75">
      <c r="B47" s="423"/>
      <c r="C47" s="423"/>
      <c r="D47" s="423"/>
      <c r="F47" s="423"/>
      <c r="G47" s="423"/>
      <c r="H47" s="423"/>
    </row>
    <row r="48" spans="2:8" ht="12.75">
      <c r="B48" s="423"/>
      <c r="C48" s="423"/>
      <c r="D48" s="423"/>
      <c r="F48" s="423"/>
      <c r="G48" s="423"/>
      <c r="H48" s="423"/>
    </row>
    <row r="49" spans="2:8" ht="12.75">
      <c r="B49" s="423"/>
      <c r="C49" s="423"/>
      <c r="D49" s="423"/>
      <c r="F49" s="423"/>
      <c r="G49" s="423"/>
      <c r="H49" s="423"/>
    </row>
    <row r="50" spans="2:8" ht="12.75">
      <c r="B50" s="423"/>
      <c r="C50" s="423"/>
      <c r="D50" s="423"/>
      <c r="F50" s="423"/>
      <c r="G50" s="423"/>
      <c r="H50" s="423"/>
    </row>
    <row r="51" spans="2:8" ht="12.75">
      <c r="B51" s="423"/>
      <c r="C51" s="423"/>
      <c r="D51" s="423"/>
      <c r="F51" s="423"/>
      <c r="G51" s="423"/>
      <c r="H51" s="423"/>
    </row>
    <row r="52" spans="2:8" ht="12.75">
      <c r="B52" s="423"/>
      <c r="C52" s="423"/>
      <c r="D52" s="423"/>
      <c r="F52" s="423"/>
      <c r="G52" s="423"/>
      <c r="H52" s="423"/>
    </row>
  </sheetData>
  <sheetProtection/>
  <mergeCells count="19">
    <mergeCell ref="B38:D38"/>
    <mergeCell ref="B23:D23"/>
    <mergeCell ref="F23:H23"/>
    <mergeCell ref="B28:D28"/>
    <mergeCell ref="F28:H28"/>
    <mergeCell ref="F13:H13"/>
    <mergeCell ref="B16:D16"/>
    <mergeCell ref="B33:D33"/>
    <mergeCell ref="F33:H33"/>
    <mergeCell ref="F18:H18"/>
    <mergeCell ref="B19:D19"/>
    <mergeCell ref="B1:H1"/>
    <mergeCell ref="B2:D2"/>
    <mergeCell ref="F2:H2"/>
    <mergeCell ref="B4:D4"/>
    <mergeCell ref="B7:D7"/>
    <mergeCell ref="F8:H8"/>
    <mergeCell ref="B9:D9"/>
    <mergeCell ref="B11:D11"/>
  </mergeCells>
  <printOptions/>
  <pageMargins left="0.39" right="0.35" top="0.45" bottom="0.51" header="0.24" footer="0.28"/>
  <pageSetup horizontalDpi="600" verticalDpi="600" orientation="landscape" paperSize="8" scale="68" r:id="rId1"/>
  <rowBreaks count="1" manualBreakCount="1">
    <brk id="22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I52"/>
  <sheetViews>
    <sheetView view="pageBreakPreview" zoomScale="60" zoomScaleNormal="50" zoomScalePageLayoutView="0" workbookViewId="0" topLeftCell="A22">
      <selection activeCell="G31" sqref="G31"/>
    </sheetView>
  </sheetViews>
  <sheetFormatPr defaultColWidth="11.421875" defaultRowHeight="12.75"/>
  <cols>
    <col min="1" max="1" width="2.00390625" style="0" customWidth="1"/>
    <col min="2" max="2" width="22.7109375" style="0" customWidth="1"/>
    <col min="3" max="3" width="58.7109375" style="0" customWidth="1"/>
    <col min="4" max="4" width="17.7109375" style="0" customWidth="1"/>
    <col min="5" max="5" width="4.421875" style="0" customWidth="1"/>
    <col min="6" max="6" width="22.7109375" style="0" customWidth="1"/>
    <col min="7" max="7" width="58.7109375" style="0" customWidth="1"/>
    <col min="8" max="8" width="17.7109375" style="0" customWidth="1"/>
  </cols>
  <sheetData>
    <row r="1" spans="2:9" ht="72.75" customHeight="1" thickBot="1">
      <c r="B1" s="813" t="s">
        <v>2518</v>
      </c>
      <c r="C1" s="814"/>
      <c r="D1" s="814"/>
      <c r="E1" s="814"/>
      <c r="F1" s="814"/>
      <c r="G1" s="814"/>
      <c r="H1" s="814"/>
      <c r="I1" s="397"/>
    </row>
    <row r="2" spans="2:9" ht="33.75" thickTop="1">
      <c r="B2" s="827" t="s">
        <v>938</v>
      </c>
      <c r="C2" s="828"/>
      <c r="D2" s="829"/>
      <c r="E2" s="629"/>
      <c r="F2" s="827" t="s">
        <v>939</v>
      </c>
      <c r="G2" s="828"/>
      <c r="H2" s="829"/>
      <c r="I2" s="399"/>
    </row>
    <row r="3" spans="2:9" ht="33.75" thickBot="1">
      <c r="B3" s="588">
        <v>343381</v>
      </c>
      <c r="C3" s="577" t="s">
        <v>2519</v>
      </c>
      <c r="D3" s="592" t="s">
        <v>1126</v>
      </c>
      <c r="E3" s="629"/>
      <c r="F3" s="553">
        <v>164761</v>
      </c>
      <c r="G3" s="418" t="s">
        <v>2526</v>
      </c>
      <c r="H3" s="580" t="s">
        <v>1126</v>
      </c>
      <c r="I3" s="399"/>
    </row>
    <row r="4" spans="2:9" ht="33.75" thickTop="1">
      <c r="B4" s="815" t="s">
        <v>941</v>
      </c>
      <c r="C4" s="816"/>
      <c r="D4" s="817"/>
      <c r="E4" s="631"/>
      <c r="F4" s="626">
        <v>717871</v>
      </c>
      <c r="G4" s="634" t="s">
        <v>2527</v>
      </c>
      <c r="H4" s="628" t="s">
        <v>1126</v>
      </c>
      <c r="I4" s="399"/>
    </row>
    <row r="5" spans="2:9" ht="33">
      <c r="B5" s="555"/>
      <c r="C5" s="418"/>
      <c r="D5" s="593"/>
      <c r="E5" s="631"/>
      <c r="F5" s="626">
        <v>1496746</v>
      </c>
      <c r="G5" s="627" t="s">
        <v>2528</v>
      </c>
      <c r="H5" s="628" t="s">
        <v>1126</v>
      </c>
      <c r="I5" s="399"/>
    </row>
    <row r="6" spans="2:9" ht="33.75" thickBot="1">
      <c r="B6" s="582"/>
      <c r="C6" s="583"/>
      <c r="D6" s="584"/>
      <c r="E6" s="631"/>
      <c r="F6" s="626"/>
      <c r="G6" s="627"/>
      <c r="H6" s="628"/>
      <c r="I6" s="399"/>
    </row>
    <row r="7" spans="2:9" ht="34.5" thickBot="1" thickTop="1">
      <c r="B7" s="815" t="s">
        <v>940</v>
      </c>
      <c r="C7" s="816"/>
      <c r="D7" s="817"/>
      <c r="E7" s="631"/>
      <c r="F7" s="636"/>
      <c r="G7" s="630"/>
      <c r="H7" s="639"/>
      <c r="I7" s="399"/>
    </row>
    <row r="8" spans="2:9" ht="33.75" thickTop="1">
      <c r="B8" s="586">
        <v>343389</v>
      </c>
      <c r="C8" s="420" t="s">
        <v>2521</v>
      </c>
      <c r="D8" s="594" t="s">
        <v>1126</v>
      </c>
      <c r="E8" s="631"/>
      <c r="F8" s="821" t="s">
        <v>1083</v>
      </c>
      <c r="G8" s="822"/>
      <c r="H8" s="823"/>
      <c r="I8" s="399"/>
    </row>
    <row r="9" spans="2:9" ht="33">
      <c r="B9" s="830" t="s">
        <v>1069</v>
      </c>
      <c r="C9" s="831"/>
      <c r="D9" s="832"/>
      <c r="E9" s="631"/>
      <c r="F9" s="626">
        <v>109203</v>
      </c>
      <c r="G9" s="634" t="s">
        <v>2529</v>
      </c>
      <c r="H9" s="642" t="s">
        <v>175</v>
      </c>
      <c r="I9" s="399"/>
    </row>
    <row r="10" spans="2:9" ht="33">
      <c r="B10" s="626"/>
      <c r="C10" s="634"/>
      <c r="D10" s="635"/>
      <c r="E10" s="631"/>
      <c r="F10" s="626" t="s">
        <v>1082</v>
      </c>
      <c r="G10" s="627" t="s">
        <v>2530</v>
      </c>
      <c r="H10" s="628" t="s">
        <v>175</v>
      </c>
      <c r="I10" s="399"/>
    </row>
    <row r="11" spans="2:9" ht="33">
      <c r="B11" s="830" t="s">
        <v>1084</v>
      </c>
      <c r="C11" s="831"/>
      <c r="D11" s="832"/>
      <c r="E11" s="631"/>
      <c r="F11" s="626">
        <v>1243505</v>
      </c>
      <c r="G11" s="634" t="s">
        <v>2531</v>
      </c>
      <c r="H11" s="628" t="s">
        <v>1127</v>
      </c>
      <c r="I11" s="399"/>
    </row>
    <row r="12" spans="2:9" ht="33.75" thickBot="1">
      <c r="B12" s="632">
        <v>182663</v>
      </c>
      <c r="C12" s="627" t="s">
        <v>2520</v>
      </c>
      <c r="D12" s="633" t="s">
        <v>149</v>
      </c>
      <c r="E12" s="631"/>
      <c r="F12" s="643"/>
      <c r="G12" s="637"/>
      <c r="H12" s="638"/>
      <c r="I12" s="399"/>
    </row>
    <row r="13" spans="2:9" ht="33.75" thickTop="1">
      <c r="B13" s="553">
        <v>803974</v>
      </c>
      <c r="C13" s="419" t="s">
        <v>2522</v>
      </c>
      <c r="D13" s="575" t="s">
        <v>169</v>
      </c>
      <c r="E13" s="631"/>
      <c r="F13" s="821" t="s">
        <v>1085</v>
      </c>
      <c r="G13" s="822"/>
      <c r="H13" s="823"/>
      <c r="I13" s="399"/>
    </row>
    <row r="14" spans="2:9" ht="33">
      <c r="B14" s="553" t="s">
        <v>1082</v>
      </c>
      <c r="C14" s="419" t="s">
        <v>2523</v>
      </c>
      <c r="D14" s="575" t="s">
        <v>151</v>
      </c>
      <c r="E14" s="631"/>
      <c r="F14" s="553">
        <v>104957</v>
      </c>
      <c r="G14" s="634" t="s">
        <v>2532</v>
      </c>
      <c r="H14" s="628" t="s">
        <v>169</v>
      </c>
      <c r="I14" s="399"/>
    </row>
    <row r="15" spans="2:9" ht="33">
      <c r="B15" s="644"/>
      <c r="C15" s="645"/>
      <c r="D15" s="646"/>
      <c r="E15" s="631"/>
      <c r="F15" s="626" t="s">
        <v>1082</v>
      </c>
      <c r="G15" s="634" t="s">
        <v>2533</v>
      </c>
      <c r="H15" s="628" t="s">
        <v>1126</v>
      </c>
      <c r="I15" s="399"/>
    </row>
    <row r="16" spans="2:9" ht="33">
      <c r="B16" s="830" t="s">
        <v>1070</v>
      </c>
      <c r="C16" s="831"/>
      <c r="D16" s="832"/>
      <c r="E16" s="631"/>
      <c r="F16" s="626"/>
      <c r="G16" s="634"/>
      <c r="H16" s="628"/>
      <c r="I16" s="399"/>
    </row>
    <row r="17" spans="2:9" ht="33.75" thickBot="1">
      <c r="B17" s="632"/>
      <c r="C17" s="627"/>
      <c r="D17" s="633"/>
      <c r="E17" s="631"/>
      <c r="F17" s="643"/>
      <c r="G17" s="637"/>
      <c r="H17" s="638"/>
      <c r="I17" s="399"/>
    </row>
    <row r="18" spans="2:9" ht="33.75" thickTop="1">
      <c r="B18" s="647"/>
      <c r="C18" s="640"/>
      <c r="D18" s="641"/>
      <c r="E18" s="631"/>
      <c r="F18" s="821" t="s">
        <v>1131</v>
      </c>
      <c r="G18" s="822"/>
      <c r="H18" s="823"/>
      <c r="I18" s="399"/>
    </row>
    <row r="19" spans="2:9" ht="33">
      <c r="B19" s="830" t="s">
        <v>1068</v>
      </c>
      <c r="C19" s="831"/>
      <c r="D19" s="832"/>
      <c r="E19" s="631"/>
      <c r="F19" s="626"/>
      <c r="G19" s="634"/>
      <c r="H19" s="628"/>
      <c r="I19" s="399"/>
    </row>
    <row r="20" spans="2:9" ht="33">
      <c r="B20" s="632">
        <v>1021922</v>
      </c>
      <c r="C20" s="627" t="s">
        <v>2524</v>
      </c>
      <c r="D20" s="633" t="s">
        <v>156</v>
      </c>
      <c r="E20" s="631"/>
      <c r="F20" s="626"/>
      <c r="G20" s="634"/>
      <c r="H20" s="628"/>
      <c r="I20" s="399"/>
    </row>
    <row r="21" spans="2:9" ht="33">
      <c r="B21" s="626">
        <v>963475</v>
      </c>
      <c r="C21" s="634" t="s">
        <v>2525</v>
      </c>
      <c r="D21" s="628" t="s">
        <v>156</v>
      </c>
      <c r="E21" s="631"/>
      <c r="F21" s="626"/>
      <c r="G21" s="634"/>
      <c r="H21" s="628"/>
      <c r="I21" s="399"/>
    </row>
    <row r="22" spans="2:9" ht="33.75" thickBot="1">
      <c r="B22" s="643"/>
      <c r="C22" s="637"/>
      <c r="D22" s="638"/>
      <c r="E22" s="631"/>
      <c r="F22" s="643"/>
      <c r="G22" s="637"/>
      <c r="H22" s="638"/>
      <c r="I22" s="399"/>
    </row>
    <row r="23" spans="2:9" ht="33.75" thickTop="1">
      <c r="B23" s="821" t="s">
        <v>1132</v>
      </c>
      <c r="C23" s="822"/>
      <c r="D23" s="823"/>
      <c r="E23" s="631"/>
      <c r="F23" s="821" t="s">
        <v>1133</v>
      </c>
      <c r="G23" s="822"/>
      <c r="H23" s="823"/>
      <c r="I23" s="399"/>
    </row>
    <row r="24" spans="2:9" ht="33">
      <c r="B24" s="626">
        <v>1285789</v>
      </c>
      <c r="C24" s="634" t="s">
        <v>2534</v>
      </c>
      <c r="D24" s="628" t="s">
        <v>158</v>
      </c>
      <c r="E24" s="631"/>
      <c r="F24" s="626"/>
      <c r="G24" s="634"/>
      <c r="H24" s="628"/>
      <c r="I24" s="399"/>
    </row>
    <row r="25" spans="2:9" ht="33">
      <c r="B25" s="626">
        <v>1467785</v>
      </c>
      <c r="C25" s="634" t="s">
        <v>2535</v>
      </c>
      <c r="D25" s="628" t="s">
        <v>158</v>
      </c>
      <c r="E25" s="631"/>
      <c r="F25" s="626"/>
      <c r="G25" s="634"/>
      <c r="H25" s="628"/>
      <c r="I25" s="399"/>
    </row>
    <row r="26" spans="2:9" ht="33">
      <c r="B26" s="626"/>
      <c r="C26" s="634"/>
      <c r="D26" s="628"/>
      <c r="E26" s="631"/>
      <c r="F26" s="626"/>
      <c r="G26" s="634"/>
      <c r="H26" s="628"/>
      <c r="I26" s="399"/>
    </row>
    <row r="27" spans="2:9" ht="33.75" thickBot="1">
      <c r="B27" s="643"/>
      <c r="C27" s="637"/>
      <c r="D27" s="638"/>
      <c r="E27" s="631"/>
      <c r="F27" s="643"/>
      <c r="G27" s="637"/>
      <c r="H27" s="638"/>
      <c r="I27" s="399"/>
    </row>
    <row r="28" spans="2:9" ht="33.75" thickTop="1">
      <c r="B28" s="821" t="s">
        <v>1134</v>
      </c>
      <c r="C28" s="822"/>
      <c r="D28" s="823"/>
      <c r="E28" s="631"/>
      <c r="F28" s="821" t="s">
        <v>1086</v>
      </c>
      <c r="G28" s="822"/>
      <c r="H28" s="823"/>
      <c r="I28" s="399"/>
    </row>
    <row r="29" spans="2:9" ht="33">
      <c r="B29" s="626">
        <v>895893</v>
      </c>
      <c r="C29" s="634" t="s">
        <v>2536</v>
      </c>
      <c r="D29" s="628" t="s">
        <v>153</v>
      </c>
      <c r="E29" s="631"/>
      <c r="F29" s="626" t="s">
        <v>1082</v>
      </c>
      <c r="G29" s="634" t="s">
        <v>2543</v>
      </c>
      <c r="H29" s="628" t="s">
        <v>177</v>
      </c>
      <c r="I29" s="399"/>
    </row>
    <row r="30" spans="2:9" ht="33">
      <c r="B30" s="626">
        <v>897455</v>
      </c>
      <c r="C30" s="634" t="s">
        <v>2537</v>
      </c>
      <c r="D30" s="628" t="s">
        <v>1116</v>
      </c>
      <c r="E30" s="631"/>
      <c r="F30" s="626">
        <v>929733</v>
      </c>
      <c r="G30" s="634" t="s">
        <v>2546</v>
      </c>
      <c r="H30" s="628" t="s">
        <v>156</v>
      </c>
      <c r="I30" s="399"/>
    </row>
    <row r="31" spans="2:9" ht="33">
      <c r="B31" s="626" t="s">
        <v>1082</v>
      </c>
      <c r="C31" s="634" t="s">
        <v>2538</v>
      </c>
      <c r="D31" s="628" t="s">
        <v>153</v>
      </c>
      <c r="E31" s="631"/>
      <c r="F31" s="626" t="s">
        <v>1082</v>
      </c>
      <c r="G31" s="634" t="s">
        <v>2545</v>
      </c>
      <c r="H31" s="628" t="s">
        <v>177</v>
      </c>
      <c r="I31" s="399"/>
    </row>
    <row r="32" spans="2:9" ht="33.75" thickBot="1">
      <c r="B32" s="644"/>
      <c r="C32" s="645"/>
      <c r="D32" s="646"/>
      <c r="E32" s="631"/>
      <c r="F32" s="643">
        <v>1174067</v>
      </c>
      <c r="G32" s="637" t="s">
        <v>2544</v>
      </c>
      <c r="H32" s="638" t="s">
        <v>1126</v>
      </c>
      <c r="I32" s="399"/>
    </row>
    <row r="33" spans="2:9" ht="33.75" thickTop="1">
      <c r="B33" s="821" t="s">
        <v>1088</v>
      </c>
      <c r="C33" s="822"/>
      <c r="D33" s="823"/>
      <c r="E33" s="631"/>
      <c r="F33" s="827" t="s">
        <v>1087</v>
      </c>
      <c r="G33" s="828"/>
      <c r="H33" s="829"/>
      <c r="I33" s="399"/>
    </row>
    <row r="34" spans="2:9" ht="33">
      <c r="B34" s="553" t="s">
        <v>1082</v>
      </c>
      <c r="C34" s="419" t="s">
        <v>2539</v>
      </c>
      <c r="D34" s="575" t="s">
        <v>151</v>
      </c>
      <c r="E34" s="631"/>
      <c r="F34" s="626"/>
      <c r="G34" s="634"/>
      <c r="H34" s="628"/>
      <c r="I34" s="399"/>
    </row>
    <row r="35" spans="2:9" ht="33">
      <c r="B35" s="553">
        <v>647711</v>
      </c>
      <c r="C35" s="419" t="s">
        <v>2540</v>
      </c>
      <c r="D35" s="575" t="s">
        <v>151</v>
      </c>
      <c r="E35" s="631"/>
      <c r="F35" s="626"/>
      <c r="G35" s="634"/>
      <c r="H35" s="628"/>
      <c r="I35" s="400"/>
    </row>
    <row r="36" spans="2:9" ht="33">
      <c r="B36" s="626"/>
      <c r="C36" s="634"/>
      <c r="D36" s="642"/>
      <c r="E36" s="631"/>
      <c r="F36" s="626"/>
      <c r="G36" s="634"/>
      <c r="H36" s="628"/>
      <c r="I36" s="400"/>
    </row>
    <row r="37" spans="2:9" ht="33.75" thickBot="1">
      <c r="B37" s="643"/>
      <c r="C37" s="637"/>
      <c r="D37" s="638"/>
      <c r="E37" s="631"/>
      <c r="F37" s="643"/>
      <c r="G37" s="637"/>
      <c r="H37" s="638"/>
      <c r="I37" s="400"/>
    </row>
    <row r="38" spans="2:8" ht="33.75" thickTop="1">
      <c r="B38" s="824" t="s">
        <v>1089</v>
      </c>
      <c r="C38" s="825"/>
      <c r="D38" s="826"/>
      <c r="E38" s="648"/>
      <c r="F38" s="649"/>
      <c r="G38" s="649"/>
      <c r="H38" s="649"/>
    </row>
    <row r="39" spans="2:8" ht="33">
      <c r="B39" s="553">
        <v>1432682</v>
      </c>
      <c r="C39" s="419" t="s">
        <v>2541</v>
      </c>
      <c r="D39" s="575" t="s">
        <v>158</v>
      </c>
      <c r="E39" s="648"/>
      <c r="F39" s="648"/>
      <c r="G39" s="648"/>
      <c r="H39" s="648"/>
    </row>
    <row r="40" spans="2:8" ht="33">
      <c r="B40" s="626">
        <v>788873</v>
      </c>
      <c r="C40" s="634" t="s">
        <v>2542</v>
      </c>
      <c r="D40" s="628" t="s">
        <v>158</v>
      </c>
      <c r="E40" s="648"/>
      <c r="F40" s="648"/>
      <c r="G40" s="648"/>
      <c r="H40" s="648"/>
    </row>
    <row r="41" spans="2:8" ht="33">
      <c r="B41" s="626"/>
      <c r="C41" s="634"/>
      <c r="D41" s="628"/>
      <c r="E41" s="648"/>
      <c r="F41" s="648"/>
      <c r="G41" s="648"/>
      <c r="H41" s="648"/>
    </row>
    <row r="42" spans="2:8" ht="33.75" thickBot="1">
      <c r="B42" s="643"/>
      <c r="C42" s="637"/>
      <c r="D42" s="638"/>
      <c r="E42" s="648"/>
      <c r="F42" s="648"/>
      <c r="G42" s="648"/>
      <c r="H42" s="648"/>
    </row>
    <row r="43" spans="2:8" ht="13.5" thickTop="1">
      <c r="B43" s="423"/>
      <c r="C43" s="423"/>
      <c r="D43" s="423"/>
      <c r="F43" s="423"/>
      <c r="G43" s="423"/>
      <c r="H43" s="423"/>
    </row>
    <row r="44" spans="2:8" ht="12.75">
      <c r="B44" s="423"/>
      <c r="C44" s="423"/>
      <c r="D44" s="423"/>
      <c r="F44" s="423"/>
      <c r="G44" s="423"/>
      <c r="H44" s="423"/>
    </row>
    <row r="45" spans="2:8" ht="12.75">
      <c r="B45" s="423"/>
      <c r="C45" s="423"/>
      <c r="D45" s="423"/>
      <c r="F45" s="423"/>
      <c r="G45" s="423"/>
      <c r="H45" s="423"/>
    </row>
    <row r="46" spans="2:8" ht="12.75">
      <c r="B46" s="423"/>
      <c r="C46" s="423"/>
      <c r="D46" s="423"/>
      <c r="F46" s="423"/>
      <c r="G46" s="423"/>
      <c r="H46" s="423"/>
    </row>
    <row r="47" spans="2:8" ht="12.75">
      <c r="B47" s="423"/>
      <c r="C47" s="423"/>
      <c r="D47" s="423"/>
      <c r="F47" s="423"/>
      <c r="G47" s="423"/>
      <c r="H47" s="423"/>
    </row>
    <row r="48" spans="2:8" ht="12.75">
      <c r="B48" s="423"/>
      <c r="C48" s="423"/>
      <c r="D48" s="423"/>
      <c r="F48" s="423"/>
      <c r="G48" s="423"/>
      <c r="H48" s="423"/>
    </row>
    <row r="49" spans="2:8" ht="12.75">
      <c r="B49" s="423"/>
      <c r="C49" s="423"/>
      <c r="D49" s="423"/>
      <c r="F49" s="423"/>
      <c r="G49" s="423"/>
      <c r="H49" s="423"/>
    </row>
    <row r="50" spans="2:8" ht="12.75">
      <c r="B50" s="423"/>
      <c r="C50" s="423"/>
      <c r="D50" s="423"/>
      <c r="F50" s="423"/>
      <c r="G50" s="423"/>
      <c r="H50" s="423"/>
    </row>
    <row r="51" spans="2:8" ht="12.75">
      <c r="B51" s="423"/>
      <c r="C51" s="423"/>
      <c r="D51" s="423"/>
      <c r="F51" s="423"/>
      <c r="G51" s="423"/>
      <c r="H51" s="423"/>
    </row>
    <row r="52" spans="2:8" ht="12.75">
      <c r="B52" s="423"/>
      <c r="C52" s="423"/>
      <c r="D52" s="423"/>
      <c r="F52" s="423"/>
      <c r="G52" s="423"/>
      <c r="H52" s="423"/>
    </row>
  </sheetData>
  <sheetProtection/>
  <mergeCells count="19">
    <mergeCell ref="B1:H1"/>
    <mergeCell ref="B2:D2"/>
    <mergeCell ref="F2:H2"/>
    <mergeCell ref="B4:D4"/>
    <mergeCell ref="B7:D7"/>
    <mergeCell ref="F8:H8"/>
    <mergeCell ref="B9:D9"/>
    <mergeCell ref="B11:D11"/>
    <mergeCell ref="F13:H13"/>
    <mergeCell ref="B16:D16"/>
    <mergeCell ref="F18:H18"/>
    <mergeCell ref="B19:D19"/>
    <mergeCell ref="B33:D33"/>
    <mergeCell ref="B38:D38"/>
    <mergeCell ref="F33:H33"/>
    <mergeCell ref="B23:D23"/>
    <mergeCell ref="F23:H23"/>
    <mergeCell ref="B28:D28"/>
    <mergeCell ref="F28:H28"/>
  </mergeCells>
  <printOptions/>
  <pageMargins left="0.3937007874015748" right="0.35433070866141736" top="0.4330708661417323" bottom="0.5118110236220472" header="0.2362204724409449" footer="0.2755905511811024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42"/>
  <sheetViews>
    <sheetView zoomScale="50" zoomScaleNormal="50" zoomScalePageLayoutView="0" workbookViewId="0" topLeftCell="A1">
      <selection activeCell="F9" sqref="F9:H9"/>
    </sheetView>
  </sheetViews>
  <sheetFormatPr defaultColWidth="11.421875" defaultRowHeight="12.75"/>
  <cols>
    <col min="1" max="1" width="2.00390625" style="0" customWidth="1"/>
    <col min="2" max="2" width="22.7109375" style="423" customWidth="1"/>
    <col min="3" max="3" width="58.7109375" style="423" customWidth="1"/>
    <col min="4" max="4" width="17.7109375" style="423" customWidth="1"/>
    <col min="5" max="5" width="4.421875" style="0" customWidth="1"/>
    <col min="6" max="6" width="22.7109375" style="423" customWidth="1"/>
    <col min="7" max="7" width="58.7109375" style="423" customWidth="1"/>
    <col min="8" max="8" width="17.7109375" style="423" customWidth="1"/>
  </cols>
  <sheetData>
    <row r="1" spans="2:9" ht="72.75" customHeight="1" thickBot="1">
      <c r="B1" s="813" t="s">
        <v>1135</v>
      </c>
      <c r="C1" s="814"/>
      <c r="D1" s="814"/>
      <c r="E1" s="814"/>
      <c r="F1" s="814"/>
      <c r="G1" s="814"/>
      <c r="H1" s="814"/>
      <c r="I1" s="397"/>
    </row>
    <row r="2" spans="2:9" ht="33.75" thickTop="1">
      <c r="B2" s="815" t="s">
        <v>938</v>
      </c>
      <c r="C2" s="816"/>
      <c r="D2" s="817"/>
      <c r="E2" s="398"/>
      <c r="F2" s="815" t="s">
        <v>939</v>
      </c>
      <c r="G2" s="816"/>
      <c r="H2" s="817"/>
      <c r="I2" s="399"/>
    </row>
    <row r="3" spans="2:9" ht="33.75" thickBot="1">
      <c r="B3" s="576">
        <v>592671</v>
      </c>
      <c r="C3" s="577" t="s">
        <v>1072</v>
      </c>
      <c r="D3" s="578" t="s">
        <v>1126</v>
      </c>
      <c r="E3" s="398"/>
      <c r="F3" s="553">
        <v>164761</v>
      </c>
      <c r="G3" s="418" t="s">
        <v>1129</v>
      </c>
      <c r="H3" s="580" t="s">
        <v>1126</v>
      </c>
      <c r="I3" s="399"/>
    </row>
    <row r="4" spans="2:9" ht="33.75" thickTop="1">
      <c r="B4" s="815" t="s">
        <v>941</v>
      </c>
      <c r="C4" s="816"/>
      <c r="D4" s="817"/>
      <c r="E4" s="399"/>
      <c r="F4" s="626">
        <v>490291</v>
      </c>
      <c r="G4" s="627" t="s">
        <v>1380</v>
      </c>
      <c r="H4" s="628" t="s">
        <v>1126</v>
      </c>
      <c r="I4" s="399"/>
    </row>
    <row r="5" spans="2:9" ht="33">
      <c r="B5" s="555" t="s">
        <v>1082</v>
      </c>
      <c r="C5" s="418" t="s">
        <v>1073</v>
      </c>
      <c r="D5" s="581" t="s">
        <v>1126</v>
      </c>
      <c r="E5" s="399"/>
      <c r="F5" s="553" t="s">
        <v>1082</v>
      </c>
      <c r="G5" s="418" t="s">
        <v>1128</v>
      </c>
      <c r="H5" s="579" t="s">
        <v>1126</v>
      </c>
      <c r="I5" s="399"/>
    </row>
    <row r="6" spans="2:9" ht="33.75" thickBot="1">
      <c r="B6" s="582"/>
      <c r="C6" s="583"/>
      <c r="D6" s="584"/>
      <c r="E6" s="399"/>
      <c r="F6" s="553"/>
      <c r="G6" s="418"/>
      <c r="H6" s="579"/>
      <c r="I6" s="399"/>
    </row>
    <row r="7" spans="2:9" ht="34.5" thickBot="1" thickTop="1">
      <c r="B7" s="815" t="s">
        <v>940</v>
      </c>
      <c r="C7" s="816"/>
      <c r="D7" s="817"/>
      <c r="E7" s="399"/>
      <c r="F7" s="582"/>
      <c r="G7" s="577"/>
      <c r="H7" s="585"/>
      <c r="I7" s="399"/>
    </row>
    <row r="8" spans="2:9" ht="33.75" thickTop="1">
      <c r="B8" s="586">
        <v>343389</v>
      </c>
      <c r="C8" s="420" t="s">
        <v>1074</v>
      </c>
      <c r="D8" s="594" t="s">
        <v>1126</v>
      </c>
      <c r="E8" s="399"/>
      <c r="F8" s="818" t="s">
        <v>1086</v>
      </c>
      <c r="G8" s="819"/>
      <c r="H8" s="820"/>
      <c r="I8" s="399"/>
    </row>
    <row r="9" spans="2:9" ht="33">
      <c r="B9" s="810" t="s">
        <v>1069</v>
      </c>
      <c r="C9" s="811"/>
      <c r="D9" s="812"/>
      <c r="E9" s="399"/>
      <c r="F9" s="626">
        <v>717871</v>
      </c>
      <c r="G9" s="634" t="s">
        <v>1329</v>
      </c>
      <c r="H9" s="635" t="s">
        <v>1126</v>
      </c>
      <c r="I9" s="399"/>
    </row>
    <row r="10" spans="2:9" ht="33">
      <c r="B10" s="626">
        <v>343381</v>
      </c>
      <c r="C10" s="634" t="s">
        <v>1071</v>
      </c>
      <c r="D10" s="635" t="s">
        <v>1126</v>
      </c>
      <c r="E10" s="399"/>
      <c r="F10" s="553" t="s">
        <v>1082</v>
      </c>
      <c r="G10" s="419" t="s">
        <v>1338</v>
      </c>
      <c r="H10" s="575" t="s">
        <v>1116</v>
      </c>
      <c r="I10" s="399"/>
    </row>
    <row r="11" spans="2:9" ht="33">
      <c r="B11" s="810" t="s">
        <v>1084</v>
      </c>
      <c r="C11" s="811"/>
      <c r="D11" s="812"/>
      <c r="E11" s="399"/>
      <c r="F11" s="553" t="s">
        <v>1082</v>
      </c>
      <c r="G11" s="419" t="s">
        <v>1376</v>
      </c>
      <c r="H11" s="575" t="s">
        <v>1116</v>
      </c>
      <c r="I11" s="399"/>
    </row>
    <row r="12" spans="2:9" ht="33.75" thickBot="1">
      <c r="B12" s="555">
        <v>1010526</v>
      </c>
      <c r="C12" s="418" t="s">
        <v>1333</v>
      </c>
      <c r="D12" s="593" t="s">
        <v>175</v>
      </c>
      <c r="E12" s="399"/>
      <c r="F12" s="588"/>
      <c r="G12" s="583"/>
      <c r="H12" s="590"/>
      <c r="I12" s="399"/>
    </row>
    <row r="13" spans="2:9" ht="33.75" thickTop="1">
      <c r="B13" s="632">
        <v>803974</v>
      </c>
      <c r="C13" s="627" t="s">
        <v>1374</v>
      </c>
      <c r="D13" s="633" t="s">
        <v>169</v>
      </c>
      <c r="E13" s="399"/>
      <c r="F13" s="818" t="s">
        <v>1087</v>
      </c>
      <c r="G13" s="819"/>
      <c r="H13" s="820"/>
      <c r="I13" s="399"/>
    </row>
    <row r="14" spans="2:9" ht="33">
      <c r="B14" s="626">
        <v>1496746</v>
      </c>
      <c r="C14" s="627" t="s">
        <v>1339</v>
      </c>
      <c r="D14" s="628" t="s">
        <v>1126</v>
      </c>
      <c r="E14" s="399"/>
      <c r="F14" s="626">
        <v>719024</v>
      </c>
      <c r="G14" s="634" t="s">
        <v>1138</v>
      </c>
      <c r="H14" s="628" t="s">
        <v>1126</v>
      </c>
      <c r="I14" s="399"/>
    </row>
    <row r="15" spans="2:9" ht="33">
      <c r="B15" s="589" t="s">
        <v>1136</v>
      </c>
      <c r="C15" s="421" t="s">
        <v>1136</v>
      </c>
      <c r="D15" s="590" t="s">
        <v>1136</v>
      </c>
      <c r="E15" s="399"/>
      <c r="F15" s="553" t="s">
        <v>1082</v>
      </c>
      <c r="G15" s="419" t="s">
        <v>1382</v>
      </c>
      <c r="H15" s="575" t="s">
        <v>1116</v>
      </c>
      <c r="I15" s="399"/>
    </row>
    <row r="16" spans="2:9" ht="33">
      <c r="B16" s="810" t="s">
        <v>1070</v>
      </c>
      <c r="C16" s="811"/>
      <c r="D16" s="812"/>
      <c r="E16" s="399"/>
      <c r="F16" s="553">
        <v>895893</v>
      </c>
      <c r="G16" s="419" t="s">
        <v>1334</v>
      </c>
      <c r="H16" s="575" t="s">
        <v>153</v>
      </c>
      <c r="I16" s="399"/>
    </row>
    <row r="17" spans="2:9" ht="33.75" thickBot="1">
      <c r="B17" s="555" t="s">
        <v>1082</v>
      </c>
      <c r="C17" s="418" t="s">
        <v>1381</v>
      </c>
      <c r="D17" s="581" t="s">
        <v>153</v>
      </c>
      <c r="E17" s="399"/>
      <c r="F17" s="588" t="s">
        <v>1136</v>
      </c>
      <c r="G17" s="583" t="s">
        <v>1136</v>
      </c>
      <c r="H17" s="584" t="s">
        <v>1136</v>
      </c>
      <c r="I17" s="399"/>
    </row>
    <row r="18" spans="2:9" ht="33.75" thickTop="1">
      <c r="B18" s="591"/>
      <c r="C18" s="420"/>
      <c r="D18" s="587"/>
      <c r="E18" s="399"/>
      <c r="F18" s="818" t="s">
        <v>1137</v>
      </c>
      <c r="G18" s="819"/>
      <c r="H18" s="820"/>
      <c r="I18" s="399"/>
    </row>
    <row r="19" spans="2:9" ht="33">
      <c r="B19" s="810" t="s">
        <v>1068</v>
      </c>
      <c r="C19" s="811"/>
      <c r="D19" s="812"/>
      <c r="E19" s="399"/>
      <c r="F19" s="553"/>
      <c r="G19" s="419"/>
      <c r="H19" s="579"/>
      <c r="I19" s="399"/>
    </row>
    <row r="20" spans="2:9" ht="33">
      <c r="B20" s="555" t="s">
        <v>1082</v>
      </c>
      <c r="C20" s="418" t="s">
        <v>1383</v>
      </c>
      <c r="D20" s="581" t="s">
        <v>1126</v>
      </c>
      <c r="E20" s="399"/>
      <c r="F20" s="553"/>
      <c r="G20" s="419"/>
      <c r="H20" s="579"/>
      <c r="I20" s="399"/>
    </row>
    <row r="21" spans="2:9" ht="33">
      <c r="B21" s="553">
        <v>1188453</v>
      </c>
      <c r="C21" s="419" t="s">
        <v>1391</v>
      </c>
      <c r="D21" s="579" t="s">
        <v>1392</v>
      </c>
      <c r="E21" s="399"/>
      <c r="F21" s="553"/>
      <c r="G21" s="419"/>
      <c r="H21" s="579"/>
      <c r="I21" s="399"/>
    </row>
    <row r="22" spans="2:9" ht="33.75" thickBot="1">
      <c r="B22" s="588"/>
      <c r="C22" s="583"/>
      <c r="D22" s="584"/>
      <c r="E22" s="399"/>
      <c r="F22" s="588"/>
      <c r="G22" s="583"/>
      <c r="H22" s="584"/>
      <c r="I22" s="399"/>
    </row>
    <row r="23" spans="2:9" ht="33.75" thickTop="1">
      <c r="B23" s="818" t="s">
        <v>1132</v>
      </c>
      <c r="C23" s="819"/>
      <c r="D23" s="820"/>
      <c r="E23" s="399"/>
      <c r="F23" s="818" t="s">
        <v>1092</v>
      </c>
      <c r="G23" s="819"/>
      <c r="H23" s="820"/>
      <c r="I23" s="399"/>
    </row>
    <row r="24" spans="2:9" ht="33">
      <c r="B24" s="553">
        <v>647711</v>
      </c>
      <c r="C24" s="419" t="s">
        <v>1335</v>
      </c>
      <c r="D24" s="575" t="s">
        <v>151</v>
      </c>
      <c r="E24" s="399"/>
      <c r="F24" s="555" t="s">
        <v>1082</v>
      </c>
      <c r="G24" s="418" t="s">
        <v>1387</v>
      </c>
      <c r="H24" s="581" t="s">
        <v>1126</v>
      </c>
      <c r="I24" s="399"/>
    </row>
    <row r="25" spans="2:9" ht="33">
      <c r="B25" s="553" t="s">
        <v>1082</v>
      </c>
      <c r="C25" s="419" t="s">
        <v>1336</v>
      </c>
      <c r="D25" s="575" t="s">
        <v>151</v>
      </c>
      <c r="E25" s="399"/>
      <c r="F25" s="553" t="s">
        <v>1082</v>
      </c>
      <c r="G25" s="419" t="s">
        <v>1388</v>
      </c>
      <c r="H25" s="579" t="s">
        <v>1126</v>
      </c>
      <c r="I25" s="399"/>
    </row>
    <row r="26" spans="2:9" ht="33">
      <c r="B26" s="553" t="s">
        <v>1082</v>
      </c>
      <c r="C26" s="419" t="s">
        <v>1384</v>
      </c>
      <c r="D26" s="579" t="s">
        <v>169</v>
      </c>
      <c r="E26" s="399"/>
      <c r="F26" s="553">
        <v>464780</v>
      </c>
      <c r="G26" s="419" t="s">
        <v>1389</v>
      </c>
      <c r="H26" s="579" t="s">
        <v>153</v>
      </c>
      <c r="I26" s="399"/>
    </row>
    <row r="27" spans="2:9" ht="33.75" thickBot="1">
      <c r="B27" s="588"/>
      <c r="C27" s="583" t="s">
        <v>1136</v>
      </c>
      <c r="D27" s="584"/>
      <c r="E27" s="399"/>
      <c r="F27" s="588" t="s">
        <v>1136</v>
      </c>
      <c r="G27" s="583" t="s">
        <v>1136</v>
      </c>
      <c r="H27" s="584" t="s">
        <v>1136</v>
      </c>
      <c r="I27" s="399"/>
    </row>
    <row r="28" spans="2:9" ht="33.75" thickTop="1">
      <c r="B28" s="818" t="s">
        <v>1134</v>
      </c>
      <c r="C28" s="819"/>
      <c r="D28" s="820"/>
      <c r="E28" s="399"/>
      <c r="F28" s="818" t="s">
        <v>1093</v>
      </c>
      <c r="G28" s="819"/>
      <c r="H28" s="820"/>
      <c r="I28" s="399"/>
    </row>
    <row r="29" spans="2:9" ht="33">
      <c r="B29" s="553"/>
      <c r="C29" s="419"/>
      <c r="D29" s="579"/>
      <c r="E29" s="399"/>
      <c r="F29" s="553">
        <v>441350</v>
      </c>
      <c r="G29" s="419" t="s">
        <v>1377</v>
      </c>
      <c r="H29" s="579" t="s">
        <v>158</v>
      </c>
      <c r="I29" s="399"/>
    </row>
    <row r="30" spans="2:9" ht="33">
      <c r="B30" s="553"/>
      <c r="C30" s="419"/>
      <c r="D30" s="579"/>
      <c r="E30" s="399"/>
      <c r="F30" s="553" t="s">
        <v>1082</v>
      </c>
      <c r="G30" s="419" t="s">
        <v>1379</v>
      </c>
      <c r="H30" s="579" t="s">
        <v>158</v>
      </c>
      <c r="I30" s="399"/>
    </row>
    <row r="31" spans="2:9" ht="33">
      <c r="B31" s="553"/>
      <c r="C31" s="419"/>
      <c r="D31" s="579"/>
      <c r="E31" s="399"/>
      <c r="F31" s="553" t="s">
        <v>1082</v>
      </c>
      <c r="G31" s="419" t="s">
        <v>1390</v>
      </c>
      <c r="H31" s="579" t="s">
        <v>1126</v>
      </c>
      <c r="I31" s="399"/>
    </row>
    <row r="32" spans="2:9" ht="33.75" thickBot="1">
      <c r="B32" s="588" t="s">
        <v>1136</v>
      </c>
      <c r="C32" s="583" t="s">
        <v>1136</v>
      </c>
      <c r="D32" s="584" t="s">
        <v>1136</v>
      </c>
      <c r="E32" s="399"/>
      <c r="F32" s="588"/>
      <c r="G32" s="583"/>
      <c r="H32" s="584"/>
      <c r="I32" s="399"/>
    </row>
    <row r="33" spans="2:9" ht="33.75" thickTop="1">
      <c r="B33" s="818" t="s">
        <v>1090</v>
      </c>
      <c r="C33" s="819"/>
      <c r="D33" s="820"/>
      <c r="E33" s="399"/>
      <c r="F33" s="833"/>
      <c r="G33" s="833"/>
      <c r="H33" s="833"/>
      <c r="I33" s="399"/>
    </row>
    <row r="34" spans="2:9" ht="33">
      <c r="B34" s="553">
        <v>504046</v>
      </c>
      <c r="C34" s="419" t="s">
        <v>1385</v>
      </c>
      <c r="D34" s="579" t="s">
        <v>169</v>
      </c>
      <c r="E34" s="399"/>
      <c r="F34" s="595"/>
      <c r="G34" s="595"/>
      <c r="H34" s="595"/>
      <c r="I34" s="399"/>
    </row>
    <row r="35" spans="2:9" ht="33">
      <c r="B35" s="553" t="s">
        <v>1082</v>
      </c>
      <c r="C35" s="419" t="s">
        <v>1386</v>
      </c>
      <c r="D35" s="579" t="s">
        <v>1127</v>
      </c>
      <c r="E35" s="399"/>
      <c r="F35" s="595"/>
      <c r="G35" s="595"/>
      <c r="H35" s="595"/>
      <c r="I35" s="399"/>
    </row>
    <row r="36" spans="2:9" ht="33">
      <c r="B36" s="553" t="s">
        <v>1082</v>
      </c>
      <c r="C36" s="419" t="s">
        <v>1337</v>
      </c>
      <c r="D36" s="579" t="s">
        <v>1126</v>
      </c>
      <c r="E36" s="399"/>
      <c r="F36" s="595"/>
      <c r="G36" s="595"/>
      <c r="H36" s="595"/>
      <c r="I36" s="399"/>
    </row>
    <row r="37" spans="2:9" ht="33.75" thickBot="1">
      <c r="B37" s="588" t="s">
        <v>1136</v>
      </c>
      <c r="C37" s="583" t="s">
        <v>1136</v>
      </c>
      <c r="D37" s="584" t="s">
        <v>1136</v>
      </c>
      <c r="E37" s="399"/>
      <c r="F37" s="595"/>
      <c r="G37" s="595"/>
      <c r="H37" s="595"/>
      <c r="I37" s="399"/>
    </row>
    <row r="38" spans="2:8" ht="33.75" thickTop="1">
      <c r="B38" s="818" t="s">
        <v>1091</v>
      </c>
      <c r="C38" s="819"/>
      <c r="D38" s="820"/>
      <c r="F38" s="422"/>
      <c r="G38" s="422"/>
      <c r="H38" s="422"/>
    </row>
    <row r="39" spans="2:4" ht="33">
      <c r="B39" s="553"/>
      <c r="C39" s="419"/>
      <c r="D39" s="579"/>
    </row>
    <row r="40" spans="2:4" ht="33">
      <c r="B40" s="553"/>
      <c r="C40" s="419"/>
      <c r="D40" s="579"/>
    </row>
    <row r="41" spans="2:4" ht="33">
      <c r="B41" s="553"/>
      <c r="C41" s="419"/>
      <c r="D41" s="579"/>
    </row>
    <row r="42" spans="2:4" ht="33.75" thickBot="1">
      <c r="B42" s="588"/>
      <c r="C42" s="583"/>
      <c r="D42" s="584"/>
    </row>
    <row r="43" ht="13.5" thickTop="1"/>
  </sheetData>
  <sheetProtection/>
  <mergeCells count="19">
    <mergeCell ref="B16:D16"/>
    <mergeCell ref="F18:H18"/>
    <mergeCell ref="B33:D33"/>
    <mergeCell ref="B38:D38"/>
    <mergeCell ref="F33:H33"/>
    <mergeCell ref="B23:D23"/>
    <mergeCell ref="F23:H23"/>
    <mergeCell ref="B28:D28"/>
    <mergeCell ref="F28:H28"/>
    <mergeCell ref="B1:H1"/>
    <mergeCell ref="B2:D2"/>
    <mergeCell ref="F2:H2"/>
    <mergeCell ref="B4:D4"/>
    <mergeCell ref="B19:D19"/>
    <mergeCell ref="B7:D7"/>
    <mergeCell ref="F8:H8"/>
    <mergeCell ref="B9:D9"/>
    <mergeCell ref="B11:D11"/>
    <mergeCell ref="F13:H13"/>
  </mergeCells>
  <printOptions/>
  <pageMargins left="0.3937007874015748" right="0.35433070866141736" top="0.4330708661417323" bottom="0.5118110236220472" header="0.2362204724409449" footer="0.2755905511811024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DU87"/>
  <sheetViews>
    <sheetView workbookViewId="0" topLeftCell="A1">
      <selection activeCell="G33" sqref="G33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1118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25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</row>
    <row r="11" spans="1:5" ht="13.5" customHeight="1">
      <c r="A11" s="376" t="s">
        <v>1692</v>
      </c>
      <c r="B11" s="378" t="s">
        <v>1690</v>
      </c>
      <c r="C11" s="378" t="s">
        <v>1691</v>
      </c>
      <c r="D11" s="414" t="s">
        <v>153</v>
      </c>
      <c r="E11" s="374" t="s">
        <v>44</v>
      </c>
    </row>
    <row r="12" spans="1:5" ht="13.5" customHeight="1">
      <c r="A12" s="376" t="s">
        <v>1695</v>
      </c>
      <c r="B12" s="378" t="s">
        <v>1693</v>
      </c>
      <c r="C12" s="378" t="s">
        <v>1694</v>
      </c>
      <c r="D12" s="414" t="s">
        <v>153</v>
      </c>
      <c r="E12" s="374" t="s">
        <v>44</v>
      </c>
    </row>
    <row r="13" spans="1:5" ht="13.5" customHeight="1">
      <c r="A13" s="376" t="s">
        <v>1698</v>
      </c>
      <c r="B13" s="378" t="s">
        <v>1696</v>
      </c>
      <c r="C13" s="378" t="s">
        <v>1697</v>
      </c>
      <c r="D13" s="414" t="s">
        <v>153</v>
      </c>
      <c r="E13" s="374" t="s">
        <v>44</v>
      </c>
    </row>
    <row r="14" spans="1:5" ht="13.5" customHeight="1">
      <c r="A14" s="376" t="s">
        <v>1701</v>
      </c>
      <c r="B14" s="378" t="s">
        <v>1699</v>
      </c>
      <c r="C14" s="378" t="s">
        <v>1700</v>
      </c>
      <c r="D14" s="414" t="s">
        <v>153</v>
      </c>
      <c r="E14" s="374" t="s">
        <v>44</v>
      </c>
    </row>
    <row r="15" spans="1:5" ht="13.5" customHeight="1">
      <c r="A15" s="567" t="s">
        <v>1704</v>
      </c>
      <c r="B15" s="568" t="s">
        <v>1702</v>
      </c>
      <c r="C15" s="568" t="s">
        <v>1703</v>
      </c>
      <c r="D15" s="414" t="s">
        <v>153</v>
      </c>
      <c r="E15" s="374" t="s">
        <v>44</v>
      </c>
    </row>
    <row r="16" spans="1:5" ht="13.5" customHeight="1">
      <c r="A16" s="376" t="s">
        <v>1707</v>
      </c>
      <c r="B16" s="378" t="s">
        <v>1705</v>
      </c>
      <c r="C16" s="378" t="s">
        <v>1706</v>
      </c>
      <c r="D16" s="414" t="s">
        <v>153</v>
      </c>
      <c r="E16" s="374" t="s">
        <v>44</v>
      </c>
    </row>
    <row r="17" spans="1:5" ht="13.5" customHeight="1">
      <c r="A17" s="567" t="s">
        <v>1710</v>
      </c>
      <c r="B17" s="568" t="s">
        <v>1708</v>
      </c>
      <c r="C17" s="568" t="s">
        <v>1709</v>
      </c>
      <c r="D17" s="414" t="s">
        <v>153</v>
      </c>
      <c r="E17" s="374" t="s">
        <v>44</v>
      </c>
    </row>
    <row r="18" spans="1:5" ht="13.5" customHeight="1">
      <c r="A18" s="485" t="s">
        <v>1713</v>
      </c>
      <c r="B18" s="486" t="s">
        <v>1711</v>
      </c>
      <c r="C18" s="486" t="s">
        <v>1712</v>
      </c>
      <c r="D18" s="414" t="s">
        <v>153</v>
      </c>
      <c r="E18" s="374" t="s">
        <v>44</v>
      </c>
    </row>
    <row r="19" spans="1:5" ht="13.5" customHeight="1">
      <c r="A19" s="485" t="s">
        <v>1716</v>
      </c>
      <c r="B19" s="486" t="s">
        <v>1714</v>
      </c>
      <c r="C19" s="486" t="s">
        <v>1715</v>
      </c>
      <c r="D19" s="414" t="s">
        <v>153</v>
      </c>
      <c r="E19" s="374" t="s">
        <v>44</v>
      </c>
    </row>
    <row r="20" spans="1:5" ht="13.5" customHeight="1">
      <c r="A20" s="414" t="s">
        <v>1719</v>
      </c>
      <c r="B20" s="415" t="s">
        <v>1717</v>
      </c>
      <c r="C20" s="415" t="s">
        <v>1718</v>
      </c>
      <c r="D20" s="414" t="s">
        <v>153</v>
      </c>
      <c r="E20" s="374" t="s">
        <v>44</v>
      </c>
    </row>
    <row r="21" spans="1:5" ht="13.5" customHeight="1">
      <c r="A21" s="417" t="s">
        <v>1722</v>
      </c>
      <c r="B21" s="415" t="s">
        <v>1720</v>
      </c>
      <c r="C21" s="415" t="s">
        <v>1721</v>
      </c>
      <c r="D21" s="414" t="s">
        <v>153</v>
      </c>
      <c r="E21" s="374" t="s">
        <v>44</v>
      </c>
    </row>
    <row r="22" spans="1:5" ht="13.5" customHeight="1">
      <c r="A22" s="414" t="s">
        <v>1724</v>
      </c>
      <c r="B22" s="415" t="s">
        <v>1688</v>
      </c>
      <c r="C22" s="415" t="s">
        <v>1723</v>
      </c>
      <c r="D22" s="414" t="s">
        <v>153</v>
      </c>
      <c r="E22" s="374" t="s">
        <v>44</v>
      </c>
    </row>
    <row r="23" spans="1:5" ht="13.5" customHeight="1">
      <c r="A23" s="417" t="s">
        <v>1726</v>
      </c>
      <c r="B23" s="415" t="s">
        <v>1725</v>
      </c>
      <c r="C23" s="415" t="s">
        <v>1706</v>
      </c>
      <c r="D23" s="414" t="s">
        <v>153</v>
      </c>
      <c r="E23" s="374" t="s">
        <v>44</v>
      </c>
    </row>
    <row r="24" spans="1:5" ht="13.5" customHeight="1">
      <c r="A24" s="414" t="s">
        <v>1728</v>
      </c>
      <c r="B24" s="415" t="s">
        <v>1689</v>
      </c>
      <c r="C24" s="415" t="s">
        <v>1727</v>
      </c>
      <c r="D24" s="414" t="s">
        <v>153</v>
      </c>
      <c r="E24" s="374" t="s">
        <v>44</v>
      </c>
    </row>
    <row r="25" spans="1:5" ht="13.5" customHeight="1">
      <c r="A25" s="414" t="s">
        <v>1731</v>
      </c>
      <c r="B25" s="415" t="s">
        <v>1729</v>
      </c>
      <c r="C25" s="415" t="s">
        <v>1730</v>
      </c>
      <c r="D25" s="414" t="s">
        <v>153</v>
      </c>
      <c r="E25" s="374" t="s">
        <v>44</v>
      </c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 t="s">
        <v>1734</v>
      </c>
      <c r="B27" s="415" t="s">
        <v>1732</v>
      </c>
      <c r="C27" s="415" t="s">
        <v>1733</v>
      </c>
      <c r="D27" s="414" t="s">
        <v>153</v>
      </c>
      <c r="E27" s="374" t="s">
        <v>45</v>
      </c>
    </row>
    <row r="28" spans="1:5" ht="13.5" customHeight="1">
      <c r="A28" s="417" t="s">
        <v>1736</v>
      </c>
      <c r="B28" s="415" t="s">
        <v>1735</v>
      </c>
      <c r="C28" s="415" t="s">
        <v>1293</v>
      </c>
      <c r="D28" s="414" t="s">
        <v>153</v>
      </c>
      <c r="E28" s="374" t="s">
        <v>45</v>
      </c>
    </row>
    <row r="29" spans="1:5" ht="13.5" customHeight="1">
      <c r="A29" s="417" t="s">
        <v>1738</v>
      </c>
      <c r="B29" s="415" t="s">
        <v>1737</v>
      </c>
      <c r="C29" s="415" t="s">
        <v>1582</v>
      </c>
      <c r="D29" s="414" t="s">
        <v>153</v>
      </c>
      <c r="E29" s="374" t="s">
        <v>45</v>
      </c>
    </row>
    <row r="30" spans="1:5" ht="13.5" customHeight="1">
      <c r="A30" s="414" t="s">
        <v>1741</v>
      </c>
      <c r="B30" s="415" t="s">
        <v>1739</v>
      </c>
      <c r="C30" s="415" t="s">
        <v>1740</v>
      </c>
      <c r="D30" s="414" t="s">
        <v>153</v>
      </c>
      <c r="E30" s="374" t="s">
        <v>45</v>
      </c>
    </row>
    <row r="31" spans="1:5" ht="13.5" customHeight="1">
      <c r="A31" s="374" t="s">
        <v>1744</v>
      </c>
      <c r="B31" s="416" t="s">
        <v>1742</v>
      </c>
      <c r="C31" s="407" t="s">
        <v>1743</v>
      </c>
      <c r="D31" s="414" t="s">
        <v>153</v>
      </c>
      <c r="E31" s="374" t="s">
        <v>45</v>
      </c>
    </row>
    <row r="32" spans="1:5" ht="13.5" customHeight="1">
      <c r="A32" s="414" t="s">
        <v>1746</v>
      </c>
      <c r="B32" s="415" t="s">
        <v>1745</v>
      </c>
      <c r="C32" s="415" t="s">
        <v>1559</v>
      </c>
      <c r="D32" s="414" t="s">
        <v>153</v>
      </c>
      <c r="E32" s="374" t="s">
        <v>45</v>
      </c>
    </row>
    <row r="33" spans="1:5" ht="13.5" customHeight="1">
      <c r="A33" s="414" t="s">
        <v>1748</v>
      </c>
      <c r="B33" s="415" t="s">
        <v>1747</v>
      </c>
      <c r="C33" s="415" t="s">
        <v>1535</v>
      </c>
      <c r="D33" s="414" t="s">
        <v>153</v>
      </c>
      <c r="E33" s="374" t="s">
        <v>45</v>
      </c>
    </row>
    <row r="34" spans="1:5" ht="13.5" customHeight="1">
      <c r="A34" s="414" t="s">
        <v>1751</v>
      </c>
      <c r="B34" s="415" t="s">
        <v>1749</v>
      </c>
      <c r="C34" s="415" t="s">
        <v>1750</v>
      </c>
      <c r="D34" s="414" t="s">
        <v>153</v>
      </c>
      <c r="E34" s="374" t="s">
        <v>45</v>
      </c>
    </row>
    <row r="35" spans="1:5" ht="13.5" customHeight="1">
      <c r="A35" s="414" t="s">
        <v>1754</v>
      </c>
      <c r="B35" s="415" t="s">
        <v>1752</v>
      </c>
      <c r="C35" s="415" t="s">
        <v>1753</v>
      </c>
      <c r="D35" s="414" t="s">
        <v>153</v>
      </c>
      <c r="E35" s="374" t="s">
        <v>45</v>
      </c>
    </row>
    <row r="36" spans="1:5" ht="13.5" customHeight="1">
      <c r="A36" s="414" t="s">
        <v>1757</v>
      </c>
      <c r="B36" s="415" t="s">
        <v>1755</v>
      </c>
      <c r="C36" s="415" t="s">
        <v>1756</v>
      </c>
      <c r="D36" s="414" t="s">
        <v>153</v>
      </c>
      <c r="E36" s="374" t="s">
        <v>45</v>
      </c>
    </row>
    <row r="37" spans="1:5" ht="13.5" customHeight="1">
      <c r="A37" s="414" t="s">
        <v>1759</v>
      </c>
      <c r="B37" s="415" t="s">
        <v>1758</v>
      </c>
      <c r="C37" s="415" t="s">
        <v>1535</v>
      </c>
      <c r="D37" s="414" t="s">
        <v>153</v>
      </c>
      <c r="E37" s="374" t="s">
        <v>45</v>
      </c>
    </row>
    <row r="38" spans="1:5" ht="13.5" customHeight="1">
      <c r="A38" s="414" t="s">
        <v>1762</v>
      </c>
      <c r="B38" s="415" t="s">
        <v>1760</v>
      </c>
      <c r="C38" s="415" t="s">
        <v>1761</v>
      </c>
      <c r="D38" s="414" t="s">
        <v>153</v>
      </c>
      <c r="E38" s="374" t="s">
        <v>45</v>
      </c>
    </row>
    <row r="39" spans="1:5" ht="13.5" customHeight="1">
      <c r="A39" s="414" t="s">
        <v>1764</v>
      </c>
      <c r="B39" s="415" t="s">
        <v>1763</v>
      </c>
      <c r="C39" s="415" t="s">
        <v>1535</v>
      </c>
      <c r="D39" s="414" t="s">
        <v>153</v>
      </c>
      <c r="E39" s="374" t="s">
        <v>45</v>
      </c>
    </row>
    <row r="40" spans="1:5" ht="13.5" customHeight="1">
      <c r="A40" s="414" t="s">
        <v>1767</v>
      </c>
      <c r="B40" s="415" t="s">
        <v>1765</v>
      </c>
      <c r="C40" s="415" t="s">
        <v>1766</v>
      </c>
      <c r="D40" s="414" t="s">
        <v>153</v>
      </c>
      <c r="E40" s="374" t="s">
        <v>45</v>
      </c>
    </row>
    <row r="41" spans="1:5" ht="13.5" customHeight="1">
      <c r="A41" s="414" t="s">
        <v>1770</v>
      </c>
      <c r="B41" s="415" t="s">
        <v>1768</v>
      </c>
      <c r="C41" s="415" t="s">
        <v>1769</v>
      </c>
      <c r="D41" s="414" t="s">
        <v>153</v>
      </c>
      <c r="E41" s="374" t="s">
        <v>45</v>
      </c>
    </row>
    <row r="42" spans="1:5" ht="13.5" customHeight="1">
      <c r="A42" s="414" t="s">
        <v>1773</v>
      </c>
      <c r="B42" s="415" t="s">
        <v>1771</v>
      </c>
      <c r="C42" s="415" t="s">
        <v>1772</v>
      </c>
      <c r="D42" s="414" t="s">
        <v>153</v>
      </c>
      <c r="E42" s="374" t="s">
        <v>45</v>
      </c>
    </row>
    <row r="43" spans="1:5" ht="13.5" customHeight="1">
      <c r="A43" s="414"/>
      <c r="B43" s="415"/>
      <c r="C43" s="415"/>
      <c r="D43" s="414"/>
      <c r="E43" s="374"/>
    </row>
    <row r="44" spans="1:5" ht="13.5" customHeight="1">
      <c r="A44" s="414" t="s">
        <v>1776</v>
      </c>
      <c r="B44" s="415" t="s">
        <v>1774</v>
      </c>
      <c r="C44" s="415" t="s">
        <v>1775</v>
      </c>
      <c r="D44" s="414" t="s">
        <v>153</v>
      </c>
      <c r="E44" s="374" t="s">
        <v>42</v>
      </c>
    </row>
    <row r="45" spans="1:5" ht="13.5" customHeight="1">
      <c r="A45" s="414" t="s">
        <v>1779</v>
      </c>
      <c r="B45" s="415" t="s">
        <v>1777</v>
      </c>
      <c r="C45" s="415" t="s">
        <v>1778</v>
      </c>
      <c r="D45" s="414" t="s">
        <v>153</v>
      </c>
      <c r="E45" s="374" t="s">
        <v>42</v>
      </c>
    </row>
    <row r="46" spans="1:5" ht="13.5" customHeight="1">
      <c r="A46" s="414" t="s">
        <v>1831</v>
      </c>
      <c r="B46" s="415" t="s">
        <v>1830</v>
      </c>
      <c r="C46" s="415" t="s">
        <v>1697</v>
      </c>
      <c r="D46" s="414" t="s">
        <v>153</v>
      </c>
      <c r="E46" s="374" t="s">
        <v>42</v>
      </c>
    </row>
    <row r="47" spans="1:5" ht="13.5" customHeight="1">
      <c r="A47" s="414" t="s">
        <v>1782</v>
      </c>
      <c r="B47" s="415" t="s">
        <v>1780</v>
      </c>
      <c r="C47" s="415" t="s">
        <v>1781</v>
      </c>
      <c r="D47" s="414" t="s">
        <v>153</v>
      </c>
      <c r="E47" s="374" t="s">
        <v>42</v>
      </c>
    </row>
    <row r="48" spans="1:5" ht="13.5" customHeight="1">
      <c r="A48" s="414" t="s">
        <v>1784</v>
      </c>
      <c r="B48" s="415" t="s">
        <v>1780</v>
      </c>
      <c r="C48" s="415" t="s">
        <v>1783</v>
      </c>
      <c r="D48" s="414" t="s">
        <v>153</v>
      </c>
      <c r="E48" s="374" t="s">
        <v>42</v>
      </c>
    </row>
    <row r="49" spans="1:5" ht="13.5" customHeight="1">
      <c r="A49" s="414" t="s">
        <v>1787</v>
      </c>
      <c r="B49" s="415" t="s">
        <v>1785</v>
      </c>
      <c r="C49" s="415" t="s">
        <v>1786</v>
      </c>
      <c r="D49" s="414" t="s">
        <v>153</v>
      </c>
      <c r="E49" s="374" t="s">
        <v>42</v>
      </c>
    </row>
    <row r="50" spans="1:5" ht="13.5" customHeight="1">
      <c r="A50" s="414"/>
      <c r="B50" s="415"/>
      <c r="C50" s="415"/>
      <c r="D50" s="414"/>
      <c r="E50" s="374"/>
    </row>
    <row r="51" spans="1:5" ht="13.5" customHeight="1">
      <c r="A51" s="414" t="s">
        <v>1790</v>
      </c>
      <c r="B51" s="415" t="s">
        <v>1788</v>
      </c>
      <c r="C51" s="415" t="s">
        <v>1789</v>
      </c>
      <c r="D51" s="414" t="s">
        <v>153</v>
      </c>
      <c r="E51" s="374" t="s">
        <v>43</v>
      </c>
    </row>
    <row r="52" spans="1:5" ht="13.5" customHeight="1">
      <c r="A52" s="414" t="s">
        <v>1792</v>
      </c>
      <c r="B52" s="415" t="s">
        <v>1791</v>
      </c>
      <c r="C52" s="415" t="s">
        <v>1281</v>
      </c>
      <c r="D52" s="414" t="s">
        <v>153</v>
      </c>
      <c r="E52" s="374" t="s">
        <v>43</v>
      </c>
    </row>
    <row r="53" spans="1:5" ht="13.5" customHeight="1">
      <c r="A53" s="414" t="s">
        <v>1794</v>
      </c>
      <c r="B53" s="415" t="s">
        <v>1793</v>
      </c>
      <c r="C53" s="415" t="s">
        <v>1293</v>
      </c>
      <c r="D53" s="414" t="s">
        <v>153</v>
      </c>
      <c r="E53" s="374" t="s">
        <v>43</v>
      </c>
    </row>
    <row r="54" spans="1:5" ht="13.5" customHeight="1">
      <c r="A54" s="414" t="s">
        <v>1797</v>
      </c>
      <c r="B54" s="415" t="s">
        <v>1795</v>
      </c>
      <c r="C54" s="415" t="s">
        <v>1796</v>
      </c>
      <c r="D54" s="414" t="s">
        <v>153</v>
      </c>
      <c r="E54" s="374" t="s">
        <v>43</v>
      </c>
    </row>
    <row r="55" spans="1:5" ht="13.5" customHeight="1">
      <c r="A55" s="414" t="s">
        <v>1799</v>
      </c>
      <c r="B55" s="415" t="s">
        <v>1739</v>
      </c>
      <c r="C55" s="415" t="s">
        <v>1798</v>
      </c>
      <c r="D55" s="414" t="s">
        <v>153</v>
      </c>
      <c r="E55" s="374" t="s">
        <v>43</v>
      </c>
    </row>
    <row r="56" spans="1:5" ht="13.5" customHeight="1">
      <c r="A56" s="414" t="s">
        <v>1802</v>
      </c>
      <c r="B56" s="415" t="s">
        <v>1800</v>
      </c>
      <c r="C56" s="415" t="s">
        <v>1801</v>
      </c>
      <c r="D56" s="414" t="s">
        <v>153</v>
      </c>
      <c r="E56" s="374" t="s">
        <v>43</v>
      </c>
    </row>
    <row r="57" spans="1:5" ht="13.5" customHeight="1">
      <c r="A57" s="414" t="s">
        <v>1805</v>
      </c>
      <c r="B57" s="415" t="s">
        <v>1803</v>
      </c>
      <c r="C57" s="415" t="s">
        <v>1804</v>
      </c>
      <c r="D57" s="414" t="s">
        <v>153</v>
      </c>
      <c r="E57" s="374" t="s">
        <v>43</v>
      </c>
    </row>
    <row r="58" spans="1:5" ht="13.5" customHeight="1">
      <c r="A58" s="414" t="s">
        <v>1807</v>
      </c>
      <c r="B58" s="415" t="s">
        <v>1702</v>
      </c>
      <c r="C58" s="415" t="s">
        <v>1806</v>
      </c>
      <c r="D58" s="414" t="s">
        <v>153</v>
      </c>
      <c r="E58" s="374" t="s">
        <v>43</v>
      </c>
    </row>
    <row r="59" spans="1:5" ht="13.5" customHeight="1">
      <c r="A59" s="414" t="s">
        <v>1810</v>
      </c>
      <c r="B59" s="415" t="s">
        <v>1808</v>
      </c>
      <c r="C59" s="415" t="s">
        <v>1809</v>
      </c>
      <c r="D59" s="414" t="s">
        <v>153</v>
      </c>
      <c r="E59" s="374" t="s">
        <v>43</v>
      </c>
    </row>
    <row r="60" spans="1:16" ht="13.5" customHeight="1">
      <c r="A60" s="414" t="s">
        <v>1813</v>
      </c>
      <c r="B60" s="415" t="s">
        <v>1811</v>
      </c>
      <c r="C60" s="415" t="s">
        <v>1812</v>
      </c>
      <c r="D60" s="414" t="s">
        <v>153</v>
      </c>
      <c r="E60" s="374" t="s">
        <v>43</v>
      </c>
      <c r="G60" s="764"/>
      <c r="H60" s="764"/>
      <c r="I60" s="764"/>
      <c r="J60" s="764"/>
      <c r="K60" s="763"/>
      <c r="L60" s="764"/>
      <c r="M60" s="764"/>
      <c r="N60" s="764"/>
      <c r="O60" s="764"/>
      <c r="P60" s="764"/>
    </row>
    <row r="61" spans="1:16" ht="13.5" customHeight="1">
      <c r="A61" s="414" t="s">
        <v>1816</v>
      </c>
      <c r="B61" s="415" t="s">
        <v>1814</v>
      </c>
      <c r="C61" s="415" t="s">
        <v>1815</v>
      </c>
      <c r="D61" s="414" t="s">
        <v>153</v>
      </c>
      <c r="E61" s="374" t="s">
        <v>43</v>
      </c>
      <c r="G61" s="764"/>
      <c r="H61" s="764"/>
      <c r="I61" s="764"/>
      <c r="J61" s="764"/>
      <c r="K61" s="763"/>
      <c r="L61" s="764"/>
      <c r="M61" s="764"/>
      <c r="N61" s="764"/>
      <c r="O61" s="764"/>
      <c r="P61" s="764"/>
    </row>
    <row r="62" spans="1:16" ht="13.5" customHeight="1">
      <c r="A62" s="414" t="s">
        <v>1819</v>
      </c>
      <c r="B62" s="415" t="s">
        <v>1817</v>
      </c>
      <c r="C62" s="415" t="s">
        <v>1818</v>
      </c>
      <c r="D62" s="414" t="s">
        <v>153</v>
      </c>
      <c r="E62" s="374" t="s">
        <v>43</v>
      </c>
      <c r="G62" s="764"/>
      <c r="H62" s="764"/>
      <c r="I62" s="764"/>
      <c r="J62" s="764"/>
      <c r="K62" s="763"/>
      <c r="L62" s="764"/>
      <c r="M62" s="764"/>
      <c r="N62" s="764"/>
      <c r="O62" s="764"/>
      <c r="P62" s="764"/>
    </row>
    <row r="63" spans="1:16" ht="13.5" customHeight="1">
      <c r="A63" s="414" t="s">
        <v>1821</v>
      </c>
      <c r="B63" s="415" t="s">
        <v>1820</v>
      </c>
      <c r="C63" s="415" t="s">
        <v>1789</v>
      </c>
      <c r="D63" s="414" t="s">
        <v>153</v>
      </c>
      <c r="E63" s="374" t="s">
        <v>43</v>
      </c>
      <c r="G63" s="764"/>
      <c r="H63" s="764"/>
      <c r="I63" s="764"/>
      <c r="J63" s="764"/>
      <c r="K63" s="763"/>
      <c r="L63" s="764"/>
      <c r="M63" s="764"/>
      <c r="N63" s="764"/>
      <c r="O63" s="764"/>
      <c r="P63" s="764"/>
    </row>
    <row r="64" spans="1:16" ht="13.5" customHeight="1">
      <c r="A64" s="414" t="s">
        <v>1824</v>
      </c>
      <c r="B64" s="415" t="s">
        <v>1822</v>
      </c>
      <c r="C64" s="415" t="s">
        <v>1823</v>
      </c>
      <c r="D64" s="414" t="s">
        <v>153</v>
      </c>
      <c r="E64" s="374" t="s">
        <v>43</v>
      </c>
      <c r="G64" s="764"/>
      <c r="H64" s="764"/>
      <c r="I64" s="764"/>
      <c r="J64" s="764"/>
      <c r="K64" s="763"/>
      <c r="L64" s="764"/>
      <c r="M64" s="764"/>
      <c r="N64" s="764"/>
      <c r="O64" s="764"/>
      <c r="P64" s="764"/>
    </row>
    <row r="65" spans="1:16" ht="13.5" customHeight="1">
      <c r="A65" s="414" t="s">
        <v>1827</v>
      </c>
      <c r="B65" s="415" t="s">
        <v>1825</v>
      </c>
      <c r="C65" s="415" t="s">
        <v>1826</v>
      </c>
      <c r="D65" s="414" t="s">
        <v>153</v>
      </c>
      <c r="E65" s="374" t="s">
        <v>43</v>
      </c>
      <c r="G65" s="764"/>
      <c r="H65" s="764"/>
      <c r="I65" s="764"/>
      <c r="J65" s="764"/>
      <c r="K65" s="763"/>
      <c r="L65" s="764"/>
      <c r="M65" s="764"/>
      <c r="N65" s="764"/>
      <c r="O65" s="764"/>
      <c r="P65" s="764"/>
    </row>
    <row r="66" spans="1:16" ht="13.5" customHeight="1">
      <c r="A66" s="414" t="s">
        <v>1829</v>
      </c>
      <c r="B66" s="415" t="s">
        <v>1828</v>
      </c>
      <c r="C66" s="415" t="s">
        <v>1635</v>
      </c>
      <c r="D66" s="414" t="s">
        <v>153</v>
      </c>
      <c r="E66" s="374" t="s">
        <v>43</v>
      </c>
      <c r="G66" s="764"/>
      <c r="H66" s="764"/>
      <c r="I66" s="764"/>
      <c r="J66" s="764"/>
      <c r="K66" s="763"/>
      <c r="L66" s="764"/>
      <c r="M66" s="764"/>
      <c r="N66" s="764"/>
      <c r="O66" s="764"/>
      <c r="P66" s="764"/>
    </row>
    <row r="67" spans="1:16" ht="13.5" customHeight="1">
      <c r="A67" s="414" t="s">
        <v>1831</v>
      </c>
      <c r="B67" s="415" t="s">
        <v>1830</v>
      </c>
      <c r="C67" s="415" t="s">
        <v>1697</v>
      </c>
      <c r="D67" s="414" t="s">
        <v>153</v>
      </c>
      <c r="E67" s="374" t="s">
        <v>43</v>
      </c>
      <c r="G67" s="764"/>
      <c r="H67" s="764"/>
      <c r="I67" s="764"/>
      <c r="J67" s="764"/>
      <c r="K67" s="763"/>
      <c r="L67" s="764"/>
      <c r="M67" s="764"/>
      <c r="N67" s="764"/>
      <c r="O67" s="764"/>
      <c r="P67" s="764"/>
    </row>
    <row r="68" spans="1:16" ht="13.5" customHeight="1">
      <c r="A68" s="414" t="s">
        <v>1834</v>
      </c>
      <c r="B68" s="415" t="s">
        <v>1832</v>
      </c>
      <c r="C68" s="415" t="s">
        <v>1833</v>
      </c>
      <c r="D68" s="414" t="s">
        <v>153</v>
      </c>
      <c r="E68" s="374" t="s">
        <v>43</v>
      </c>
      <c r="G68" s="764"/>
      <c r="H68" s="764"/>
      <c r="I68" s="764"/>
      <c r="J68" s="764"/>
      <c r="K68" s="763"/>
      <c r="L68" s="764"/>
      <c r="M68" s="764"/>
      <c r="N68" s="764"/>
      <c r="O68" s="764"/>
      <c r="P68" s="764"/>
    </row>
    <row r="69" spans="1:16" ht="13.5" customHeight="1">
      <c r="A69" s="414"/>
      <c r="B69" s="415"/>
      <c r="C69" s="415"/>
      <c r="D69" s="414"/>
      <c r="E69" s="374"/>
      <c r="G69" s="764"/>
      <c r="H69" s="764"/>
      <c r="I69" s="764"/>
      <c r="J69" s="764"/>
      <c r="K69" s="763"/>
      <c r="L69" s="764"/>
      <c r="M69" s="764"/>
      <c r="N69" s="764"/>
      <c r="O69" s="764"/>
      <c r="P69" s="764"/>
    </row>
    <row r="70" spans="7:16" ht="13.5" customHeight="1">
      <c r="G70" s="764"/>
      <c r="H70" s="764"/>
      <c r="I70" s="764"/>
      <c r="J70" s="764"/>
      <c r="K70" s="763"/>
      <c r="L70" s="764"/>
      <c r="M70" s="764"/>
      <c r="N70" s="764"/>
      <c r="O70" s="764"/>
      <c r="P70" s="764"/>
    </row>
    <row r="71" spans="7:16" ht="13.5" customHeight="1">
      <c r="G71" s="764"/>
      <c r="H71" s="764"/>
      <c r="I71" s="764"/>
      <c r="J71" s="764"/>
      <c r="K71" s="763"/>
      <c r="L71" s="764"/>
      <c r="M71" s="765"/>
      <c r="N71" s="764"/>
      <c r="O71" s="764"/>
      <c r="P71" s="764"/>
    </row>
    <row r="72" spans="7:16" ht="13.5" customHeight="1">
      <c r="G72" s="764"/>
      <c r="H72" s="764"/>
      <c r="I72" s="764"/>
      <c r="J72" s="764"/>
      <c r="K72" s="763"/>
      <c r="L72" s="764"/>
      <c r="M72" s="764"/>
      <c r="N72" s="764"/>
      <c r="O72" s="764"/>
      <c r="P72" s="764"/>
    </row>
    <row r="73" spans="7:16" ht="13.5" customHeight="1">
      <c r="G73" s="764"/>
      <c r="H73" s="764"/>
      <c r="I73" s="764"/>
      <c r="J73" s="764"/>
      <c r="K73" s="763"/>
      <c r="L73" s="764"/>
      <c r="M73" s="764"/>
      <c r="N73" s="764"/>
      <c r="O73" s="764"/>
      <c r="P73" s="764"/>
    </row>
    <row r="74" spans="7:16" ht="13.5" customHeight="1">
      <c r="G74" s="764"/>
      <c r="H74" s="764"/>
      <c r="I74" s="764"/>
      <c r="J74" s="764"/>
      <c r="K74" s="763"/>
      <c r="L74" s="764"/>
      <c r="M74" s="764"/>
      <c r="N74" s="764"/>
      <c r="O74" s="764"/>
      <c r="P74" s="764"/>
    </row>
    <row r="75" spans="7:16" ht="13.5" customHeight="1">
      <c r="G75" s="764"/>
      <c r="H75" s="764"/>
      <c r="I75" s="764"/>
      <c r="J75" s="764"/>
      <c r="K75" s="763"/>
      <c r="L75" s="764"/>
      <c r="M75" s="765"/>
      <c r="N75" s="764"/>
      <c r="O75" s="764"/>
      <c r="P75" s="764"/>
    </row>
    <row r="76" spans="7:16" ht="13.5" customHeight="1">
      <c r="G76" s="764"/>
      <c r="H76" s="764"/>
      <c r="I76" s="764"/>
      <c r="J76" s="764"/>
      <c r="K76" s="763"/>
      <c r="L76" s="764"/>
      <c r="M76" s="765"/>
      <c r="N76" s="764"/>
      <c r="O76" s="764"/>
      <c r="P76" s="764"/>
    </row>
    <row r="77" spans="7:16" ht="13.5" customHeight="1">
      <c r="G77" s="764"/>
      <c r="H77" s="764"/>
      <c r="I77" s="764"/>
      <c r="J77" s="764"/>
      <c r="K77" s="763"/>
      <c r="L77" s="764"/>
      <c r="M77" s="764"/>
      <c r="N77" s="764"/>
      <c r="O77" s="764"/>
      <c r="P77" s="764"/>
    </row>
    <row r="78" spans="7:16" ht="13.5" customHeight="1">
      <c r="G78" s="764"/>
      <c r="H78" s="764"/>
      <c r="I78" s="764"/>
      <c r="J78" s="764"/>
      <c r="K78" s="763"/>
      <c r="L78" s="764"/>
      <c r="M78" s="764"/>
      <c r="N78" s="764"/>
      <c r="O78" s="764"/>
      <c r="P78" s="764"/>
    </row>
    <row r="79" spans="7:16" ht="13.5" customHeight="1">
      <c r="G79" s="764"/>
      <c r="H79" s="764"/>
      <c r="I79" s="764"/>
      <c r="J79" s="764"/>
      <c r="K79" s="763"/>
      <c r="L79" s="764"/>
      <c r="M79" s="764"/>
      <c r="N79" s="764"/>
      <c r="O79" s="764"/>
      <c r="P79" s="764"/>
    </row>
    <row r="80" spans="7:16" ht="13.5" customHeight="1">
      <c r="G80" s="764"/>
      <c r="H80" s="764"/>
      <c r="I80" s="764"/>
      <c r="J80" s="764"/>
      <c r="K80" s="763"/>
      <c r="L80" s="764"/>
      <c r="M80" s="764"/>
      <c r="N80" s="764"/>
      <c r="O80" s="764"/>
      <c r="P80" s="764"/>
    </row>
    <row r="81" spans="7:16" ht="13.5" customHeight="1">
      <c r="G81" s="764"/>
      <c r="H81" s="764"/>
      <c r="I81" s="764"/>
      <c r="J81" s="764"/>
      <c r="K81" s="763"/>
      <c r="L81" s="764"/>
      <c r="M81" s="764"/>
      <c r="N81" s="764"/>
      <c r="O81" s="764"/>
      <c r="P81" s="764"/>
    </row>
    <row r="82" spans="7:16" ht="13.5" customHeight="1">
      <c r="G82" s="764"/>
      <c r="H82" s="764"/>
      <c r="I82" s="764"/>
      <c r="J82" s="764"/>
      <c r="K82" s="763"/>
      <c r="L82" s="764"/>
      <c r="M82" s="764"/>
      <c r="N82" s="764"/>
      <c r="O82" s="764"/>
      <c r="P82" s="764"/>
    </row>
    <row r="83" spans="7:16" ht="13.5" customHeight="1">
      <c r="G83" s="764"/>
      <c r="H83" s="764"/>
      <c r="I83" s="764"/>
      <c r="J83" s="764"/>
      <c r="K83" s="763"/>
      <c r="L83" s="764"/>
      <c r="M83" s="764"/>
      <c r="N83" s="764"/>
      <c r="O83" s="764"/>
      <c r="P83" s="764"/>
    </row>
    <row r="84" spans="7:16" ht="13.5" customHeight="1">
      <c r="G84" s="764"/>
      <c r="H84" s="764"/>
      <c r="I84" s="764"/>
      <c r="J84" s="764"/>
      <c r="K84" s="763"/>
      <c r="L84" s="764"/>
      <c r="M84" s="764"/>
      <c r="N84" s="764"/>
      <c r="O84" s="764"/>
      <c r="P84" s="764"/>
    </row>
    <row r="85" spans="7:16" ht="13.5" customHeight="1">
      <c r="G85" s="764"/>
      <c r="H85" s="764"/>
      <c r="I85" s="764"/>
      <c r="J85" s="764"/>
      <c r="K85" s="763"/>
      <c r="L85" s="764"/>
      <c r="M85" s="764"/>
      <c r="N85" s="764"/>
      <c r="O85" s="764"/>
      <c r="P85" s="764"/>
    </row>
    <row r="86" spans="7:16" ht="13.5" customHeight="1">
      <c r="G86" s="764"/>
      <c r="H86" s="764"/>
      <c r="I86" s="764"/>
      <c r="J86" s="764"/>
      <c r="K86" s="763"/>
      <c r="L86" s="764"/>
      <c r="M86" s="764"/>
      <c r="N86" s="764"/>
      <c r="O86" s="764"/>
      <c r="P86" s="764"/>
    </row>
    <row r="87" spans="7:16" ht="13.5" customHeight="1">
      <c r="G87" s="764"/>
      <c r="H87" s="764"/>
      <c r="I87" s="764"/>
      <c r="J87" s="764"/>
      <c r="K87" s="763"/>
      <c r="L87" s="764"/>
      <c r="M87" s="764"/>
      <c r="N87" s="764"/>
      <c r="O87" s="764"/>
      <c r="P87" s="764"/>
    </row>
  </sheetData>
  <sheetProtection selectLockedCells="1" selectUnlockedCells="1"/>
  <mergeCells count="1">
    <mergeCell ref="A1:E9"/>
  </mergeCells>
  <printOptions gridLines="1"/>
  <pageMargins left="0.7086614173228347" right="0.7086614173228347" top="0.1968503937007874" bottom="0.1968503937007874" header="0.31496062992125984" footer="0.31496062992125984"/>
  <pageSetup fitToHeight="0" fitToWidth="0"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</sheetPr>
  <dimension ref="A1:EB106"/>
  <sheetViews>
    <sheetView zoomScalePageLayoutView="0" workbookViewId="0" topLeftCell="A43">
      <selection activeCell="A1" sqref="A1:E9"/>
    </sheetView>
  </sheetViews>
  <sheetFormatPr defaultColWidth="11.421875" defaultRowHeight="13.5" customHeight="1"/>
  <cols>
    <col min="1" max="1" width="12.140625" style="390" customWidth="1"/>
    <col min="2" max="2" width="20.57421875" style="349" customWidth="1"/>
    <col min="3" max="3" width="17.140625" style="349" customWidth="1"/>
    <col min="4" max="4" width="7.8515625" style="349" customWidth="1"/>
    <col min="5" max="5" width="9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1078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613">
        <v>1382730</v>
      </c>
      <c r="B11" s="614" t="s">
        <v>1163</v>
      </c>
      <c r="C11" s="614" t="s">
        <v>1164</v>
      </c>
      <c r="D11" s="615" t="s">
        <v>1126</v>
      </c>
      <c r="E11" s="374" t="s">
        <v>44</v>
      </c>
    </row>
    <row r="12" spans="1:5" ht="13.5" customHeight="1">
      <c r="A12" s="430">
        <v>1382755</v>
      </c>
      <c r="B12" s="616" t="s">
        <v>1139</v>
      </c>
      <c r="C12" s="606" t="s">
        <v>1455</v>
      </c>
      <c r="D12" s="615" t="s">
        <v>1126</v>
      </c>
      <c r="E12" s="374" t="s">
        <v>44</v>
      </c>
    </row>
    <row r="13" spans="1:5" ht="13.5" customHeight="1">
      <c r="A13" s="613">
        <v>1583509</v>
      </c>
      <c r="B13" s="614" t="s">
        <v>1456</v>
      </c>
      <c r="C13" s="614" t="s">
        <v>1457</v>
      </c>
      <c r="D13" s="615" t="s">
        <v>1126</v>
      </c>
      <c r="E13" s="374" t="s">
        <v>44</v>
      </c>
    </row>
    <row r="14" spans="1:5" ht="13.5" customHeight="1">
      <c r="A14" s="430">
        <v>1604741</v>
      </c>
      <c r="B14" s="616" t="s">
        <v>1458</v>
      </c>
      <c r="C14" s="606" t="s">
        <v>1372</v>
      </c>
      <c r="D14" s="615" t="s">
        <v>1126</v>
      </c>
      <c r="E14" s="374" t="s">
        <v>44</v>
      </c>
    </row>
    <row r="15" spans="1:5" ht="13.5" customHeight="1">
      <c r="A15" s="613">
        <v>1432079</v>
      </c>
      <c r="B15" s="614" t="s">
        <v>375</v>
      </c>
      <c r="C15" s="614" t="s">
        <v>1165</v>
      </c>
      <c r="D15" s="615" t="s">
        <v>1126</v>
      </c>
      <c r="E15" s="374" t="s">
        <v>44</v>
      </c>
    </row>
    <row r="16" spans="1:5" ht="13.5" customHeight="1">
      <c r="A16" s="430">
        <v>1396745</v>
      </c>
      <c r="B16" s="616" t="s">
        <v>1141</v>
      </c>
      <c r="C16" s="606" t="s">
        <v>1459</v>
      </c>
      <c r="D16" s="615" t="s">
        <v>1126</v>
      </c>
      <c r="E16" s="374" t="s">
        <v>44</v>
      </c>
    </row>
    <row r="17" spans="1:5" ht="13.5" customHeight="1">
      <c r="A17" s="613">
        <v>1595194</v>
      </c>
      <c r="B17" s="614" t="s">
        <v>89</v>
      </c>
      <c r="C17" s="614" t="s">
        <v>1460</v>
      </c>
      <c r="D17" s="615" t="s">
        <v>1126</v>
      </c>
      <c r="E17" s="374" t="s">
        <v>44</v>
      </c>
    </row>
    <row r="18" spans="1:5" ht="13.5" customHeight="1">
      <c r="A18" s="430">
        <v>1575093</v>
      </c>
      <c r="B18" s="616" t="s">
        <v>1461</v>
      </c>
      <c r="C18" s="606" t="s">
        <v>1462</v>
      </c>
      <c r="D18" s="615" t="s">
        <v>1126</v>
      </c>
      <c r="E18" s="374" t="s">
        <v>44</v>
      </c>
    </row>
    <row r="19" spans="1:5" ht="13.5" customHeight="1">
      <c r="A19" s="613">
        <v>1391259</v>
      </c>
      <c r="B19" s="614" t="s">
        <v>1155</v>
      </c>
      <c r="C19" s="614" t="s">
        <v>1144</v>
      </c>
      <c r="D19" s="615" t="s">
        <v>1126</v>
      </c>
      <c r="E19" s="374" t="s">
        <v>44</v>
      </c>
    </row>
    <row r="20" spans="1:5" ht="13.5" customHeight="1">
      <c r="A20" s="430">
        <v>1575122</v>
      </c>
      <c r="B20" s="616" t="s">
        <v>1463</v>
      </c>
      <c r="C20" s="606" t="s">
        <v>1464</v>
      </c>
      <c r="D20" s="615" t="s">
        <v>1126</v>
      </c>
      <c r="E20" s="374" t="s">
        <v>44</v>
      </c>
    </row>
    <row r="21" spans="1:5" ht="13.5" customHeight="1">
      <c r="A21" s="613">
        <v>1267720</v>
      </c>
      <c r="B21" s="614" t="s">
        <v>1156</v>
      </c>
      <c r="C21" s="614" t="s">
        <v>1465</v>
      </c>
      <c r="D21" s="615" t="s">
        <v>1126</v>
      </c>
      <c r="E21" s="374" t="s">
        <v>44</v>
      </c>
    </row>
    <row r="22" spans="1:5" ht="13.5" customHeight="1">
      <c r="A22" s="430">
        <v>1629198</v>
      </c>
      <c r="B22" s="616" t="s">
        <v>1466</v>
      </c>
      <c r="C22" s="606" t="s">
        <v>1467</v>
      </c>
      <c r="D22" s="615" t="s">
        <v>1126</v>
      </c>
      <c r="E22" s="374" t="s">
        <v>44</v>
      </c>
    </row>
    <row r="23" spans="1:5" ht="13.5" customHeight="1">
      <c r="A23" s="613">
        <v>1626718</v>
      </c>
      <c r="B23" s="614" t="s">
        <v>1468</v>
      </c>
      <c r="C23" s="614" t="s">
        <v>1469</v>
      </c>
      <c r="D23" s="615" t="s">
        <v>1126</v>
      </c>
      <c r="E23" s="374" t="s">
        <v>44</v>
      </c>
    </row>
    <row r="24" spans="1:5" ht="13.5" customHeight="1">
      <c r="A24" s="430">
        <v>1583569</v>
      </c>
      <c r="B24" s="616" t="s">
        <v>1470</v>
      </c>
      <c r="C24" s="606" t="s">
        <v>1471</v>
      </c>
      <c r="D24" s="615" t="s">
        <v>1126</v>
      </c>
      <c r="E24" s="374" t="s">
        <v>44</v>
      </c>
    </row>
    <row r="25" spans="1:5" ht="13.5" customHeight="1">
      <c r="A25" s="613">
        <v>1600621</v>
      </c>
      <c r="B25" s="614" t="s">
        <v>1472</v>
      </c>
      <c r="C25" s="614" t="s">
        <v>1216</v>
      </c>
      <c r="D25" s="615" t="s">
        <v>1126</v>
      </c>
      <c r="E25" s="374" t="s">
        <v>44</v>
      </c>
    </row>
    <row r="26" spans="1:5" ht="13.5" customHeight="1">
      <c r="A26" s="430">
        <v>1600632</v>
      </c>
      <c r="B26" s="616" t="s">
        <v>1473</v>
      </c>
      <c r="C26" s="606" t="s">
        <v>1474</v>
      </c>
      <c r="D26" s="615" t="s">
        <v>1126</v>
      </c>
      <c r="E26" s="374" t="s">
        <v>44</v>
      </c>
    </row>
    <row r="27" spans="1:5" ht="13.5" customHeight="1">
      <c r="A27" s="613">
        <v>1513855</v>
      </c>
      <c r="B27" s="614" t="s">
        <v>1142</v>
      </c>
      <c r="C27" s="614" t="s">
        <v>1143</v>
      </c>
      <c r="D27" s="615" t="s">
        <v>1126</v>
      </c>
      <c r="E27" s="374" t="s">
        <v>44</v>
      </c>
    </row>
    <row r="28" spans="1:5" ht="13.5" customHeight="1">
      <c r="A28" s="430">
        <v>1583501</v>
      </c>
      <c r="B28" s="616" t="s">
        <v>74</v>
      </c>
      <c r="C28" s="606" t="s">
        <v>1475</v>
      </c>
      <c r="D28" s="615" t="s">
        <v>1126</v>
      </c>
      <c r="E28" s="374" t="s">
        <v>44</v>
      </c>
    </row>
    <row r="29" spans="1:5" ht="13.5" customHeight="1">
      <c r="A29" s="613">
        <v>1308460</v>
      </c>
      <c r="B29" s="614" t="s">
        <v>1158</v>
      </c>
      <c r="C29" s="614" t="s">
        <v>1476</v>
      </c>
      <c r="D29" s="615" t="s">
        <v>1126</v>
      </c>
      <c r="E29" s="374" t="s">
        <v>44</v>
      </c>
    </row>
    <row r="30" spans="1:5" ht="13.5" customHeight="1">
      <c r="A30" s="430">
        <v>1575070</v>
      </c>
      <c r="B30" s="616" t="s">
        <v>1477</v>
      </c>
      <c r="C30" s="606" t="s">
        <v>1145</v>
      </c>
      <c r="D30" s="615" t="s">
        <v>1126</v>
      </c>
      <c r="E30" s="374" t="s">
        <v>44</v>
      </c>
    </row>
    <row r="31" spans="1:5" ht="13.5" customHeight="1">
      <c r="A31" s="613">
        <v>1489147</v>
      </c>
      <c r="B31" s="614" t="s">
        <v>1146</v>
      </c>
      <c r="C31" s="614" t="s">
        <v>1147</v>
      </c>
      <c r="D31" s="615" t="s">
        <v>1126</v>
      </c>
      <c r="E31" s="374" t="s">
        <v>44</v>
      </c>
    </row>
    <row r="32" spans="1:5" ht="13.5" customHeight="1">
      <c r="A32" s="430">
        <v>1497423</v>
      </c>
      <c r="B32" s="616" t="s">
        <v>1478</v>
      </c>
      <c r="C32" s="606" t="s">
        <v>1479</v>
      </c>
      <c r="D32" s="615" t="s">
        <v>1126</v>
      </c>
      <c r="E32" s="374" t="s">
        <v>44</v>
      </c>
    </row>
    <row r="33" spans="1:5" ht="13.5" customHeight="1">
      <c r="A33" s="613">
        <v>1309759</v>
      </c>
      <c r="B33" s="614" t="s">
        <v>1148</v>
      </c>
      <c r="C33" s="614" t="s">
        <v>1480</v>
      </c>
      <c r="D33" s="615" t="s">
        <v>1126</v>
      </c>
      <c r="E33" s="374" t="s">
        <v>44</v>
      </c>
    </row>
    <row r="34" spans="1:5" ht="13.5" customHeight="1">
      <c r="A34" s="430">
        <v>1486166</v>
      </c>
      <c r="B34" s="616" t="s">
        <v>1159</v>
      </c>
      <c r="C34" s="606" t="s">
        <v>1481</v>
      </c>
      <c r="D34" s="615" t="s">
        <v>1126</v>
      </c>
      <c r="E34" s="374" t="s">
        <v>44</v>
      </c>
    </row>
    <row r="35" spans="1:5" ht="13.5" customHeight="1">
      <c r="A35" s="613">
        <v>1383621</v>
      </c>
      <c r="B35" s="614" t="s">
        <v>1151</v>
      </c>
      <c r="C35" s="614" t="s">
        <v>1152</v>
      </c>
      <c r="D35" s="615" t="s">
        <v>1126</v>
      </c>
      <c r="E35" s="374" t="s">
        <v>44</v>
      </c>
    </row>
    <row r="36" spans="1:5" ht="13.5" customHeight="1">
      <c r="A36" s="430">
        <v>1489009</v>
      </c>
      <c r="B36" s="616" t="s">
        <v>1153</v>
      </c>
      <c r="C36" s="606" t="s">
        <v>1154</v>
      </c>
      <c r="D36" s="615" t="s">
        <v>1126</v>
      </c>
      <c r="E36" s="374" t="s">
        <v>44</v>
      </c>
    </row>
    <row r="37" spans="1:5" ht="13.5" customHeight="1">
      <c r="A37" s="548"/>
      <c r="B37" s="549"/>
      <c r="C37" s="549"/>
      <c r="D37" s="414"/>
      <c r="E37" s="374"/>
    </row>
    <row r="38" spans="1:5" ht="13.5" customHeight="1">
      <c r="A38" s="430">
        <v>1316188</v>
      </c>
      <c r="B38" s="601" t="s">
        <v>1167</v>
      </c>
      <c r="C38" s="617" t="s">
        <v>1168</v>
      </c>
      <c r="D38" s="615" t="s">
        <v>1126</v>
      </c>
      <c r="E38" s="374" t="s">
        <v>45</v>
      </c>
    </row>
    <row r="39" spans="1:5" ht="13.5" customHeight="1">
      <c r="A39" s="618">
        <v>1412041</v>
      </c>
      <c r="B39" s="617" t="s">
        <v>616</v>
      </c>
      <c r="C39" s="600" t="s">
        <v>1192</v>
      </c>
      <c r="D39" s="615" t="s">
        <v>1126</v>
      </c>
      <c r="E39" s="374" t="s">
        <v>45</v>
      </c>
    </row>
    <row r="40" spans="1:5" ht="13.5" customHeight="1">
      <c r="A40" s="430">
        <v>1321351</v>
      </c>
      <c r="B40" s="601" t="s">
        <v>1193</v>
      </c>
      <c r="C40" s="617" t="s">
        <v>1188</v>
      </c>
      <c r="D40" s="615" t="s">
        <v>1126</v>
      </c>
      <c r="E40" s="374" t="s">
        <v>45</v>
      </c>
    </row>
    <row r="41" spans="1:5" ht="13.5" customHeight="1">
      <c r="A41" s="618">
        <v>1583547</v>
      </c>
      <c r="B41" s="617" t="s">
        <v>1482</v>
      </c>
      <c r="C41" s="600" t="s">
        <v>1483</v>
      </c>
      <c r="D41" s="615" t="s">
        <v>1126</v>
      </c>
      <c r="E41" s="374" t="s">
        <v>45</v>
      </c>
    </row>
    <row r="42" spans="1:5" ht="13.5" customHeight="1">
      <c r="A42" s="430">
        <v>1583519</v>
      </c>
      <c r="B42" s="601" t="s">
        <v>1484</v>
      </c>
      <c r="C42" s="617" t="s">
        <v>1485</v>
      </c>
      <c r="D42" s="615" t="s">
        <v>1126</v>
      </c>
      <c r="E42" s="374" t="s">
        <v>45</v>
      </c>
    </row>
    <row r="43" spans="1:5" ht="13.5" customHeight="1">
      <c r="A43" s="618">
        <v>1489043</v>
      </c>
      <c r="B43" s="617" t="s">
        <v>1169</v>
      </c>
      <c r="C43" s="600" t="s">
        <v>1170</v>
      </c>
      <c r="D43" s="615" t="s">
        <v>1126</v>
      </c>
      <c r="E43" s="374" t="s">
        <v>45</v>
      </c>
    </row>
    <row r="44" spans="1:5" ht="13.5" customHeight="1">
      <c r="A44" s="430">
        <v>1408015</v>
      </c>
      <c r="B44" s="601" t="s">
        <v>1172</v>
      </c>
      <c r="C44" s="617" t="s">
        <v>1486</v>
      </c>
      <c r="D44" s="615" t="s">
        <v>1126</v>
      </c>
      <c r="E44" s="374" t="s">
        <v>45</v>
      </c>
    </row>
    <row r="45" spans="1:5" ht="13.5" customHeight="1">
      <c r="A45" s="618">
        <v>1489175</v>
      </c>
      <c r="B45" s="617" t="s">
        <v>1173</v>
      </c>
      <c r="C45" s="600" t="s">
        <v>1174</v>
      </c>
      <c r="D45" s="615" t="s">
        <v>1126</v>
      </c>
      <c r="E45" s="374" t="s">
        <v>45</v>
      </c>
    </row>
    <row r="46" spans="1:5" ht="13.5" customHeight="1">
      <c r="A46" s="430">
        <v>1583555</v>
      </c>
      <c r="B46" s="601" t="s">
        <v>1487</v>
      </c>
      <c r="C46" s="617" t="s">
        <v>1270</v>
      </c>
      <c r="D46" s="615" t="s">
        <v>1126</v>
      </c>
      <c r="E46" s="374" t="s">
        <v>45</v>
      </c>
    </row>
    <row r="47" spans="1:5" ht="13.5" customHeight="1">
      <c r="A47" s="618">
        <v>1497450</v>
      </c>
      <c r="B47" s="617" t="s">
        <v>1195</v>
      </c>
      <c r="C47" s="600" t="s">
        <v>1196</v>
      </c>
      <c r="D47" s="615" t="s">
        <v>1126</v>
      </c>
      <c r="E47" s="374" t="s">
        <v>45</v>
      </c>
    </row>
    <row r="48" spans="1:5" ht="13.5" customHeight="1">
      <c r="A48" s="430">
        <v>1478952</v>
      </c>
      <c r="B48" s="601" t="s">
        <v>1198</v>
      </c>
      <c r="C48" s="617" t="s">
        <v>1199</v>
      </c>
      <c r="D48" s="615" t="s">
        <v>1126</v>
      </c>
      <c r="E48" s="374" t="s">
        <v>45</v>
      </c>
    </row>
    <row r="49" spans="1:5" ht="13.5" customHeight="1">
      <c r="A49" s="618">
        <v>1478954</v>
      </c>
      <c r="B49" s="617" t="s">
        <v>1198</v>
      </c>
      <c r="C49" s="600" t="s">
        <v>1200</v>
      </c>
      <c r="D49" s="615" t="s">
        <v>1126</v>
      </c>
      <c r="E49" s="374" t="s">
        <v>45</v>
      </c>
    </row>
    <row r="50" spans="1:5" ht="13.5" customHeight="1">
      <c r="A50" s="430">
        <v>1382787</v>
      </c>
      <c r="B50" s="601" t="s">
        <v>1201</v>
      </c>
      <c r="C50" s="617" t="s">
        <v>1202</v>
      </c>
      <c r="D50" s="615" t="s">
        <v>1126</v>
      </c>
      <c r="E50" s="374" t="s">
        <v>45</v>
      </c>
    </row>
    <row r="51" spans="1:5" ht="13.5" customHeight="1">
      <c r="A51" s="618">
        <v>1505774</v>
      </c>
      <c r="B51" s="617" t="s">
        <v>1175</v>
      </c>
      <c r="C51" s="600" t="s">
        <v>1176</v>
      </c>
      <c r="D51" s="615" t="s">
        <v>1126</v>
      </c>
      <c r="E51" s="374" t="s">
        <v>45</v>
      </c>
    </row>
    <row r="52" spans="1:5" ht="13.5" customHeight="1">
      <c r="A52" s="430">
        <v>1232521</v>
      </c>
      <c r="B52" s="601" t="s">
        <v>422</v>
      </c>
      <c r="C52" s="617" t="s">
        <v>1177</v>
      </c>
      <c r="D52" s="615" t="s">
        <v>1126</v>
      </c>
      <c r="E52" s="374" t="s">
        <v>45</v>
      </c>
    </row>
    <row r="53" spans="1:5" ht="13.5" customHeight="1">
      <c r="A53" s="618">
        <v>1405164</v>
      </c>
      <c r="B53" s="617" t="s">
        <v>1178</v>
      </c>
      <c r="C53" s="600" t="s">
        <v>1179</v>
      </c>
      <c r="D53" s="615" t="s">
        <v>1126</v>
      </c>
      <c r="E53" s="374" t="s">
        <v>45</v>
      </c>
    </row>
    <row r="54" spans="1:5" ht="13.5" customHeight="1">
      <c r="A54" s="430">
        <v>1412195</v>
      </c>
      <c r="B54" s="601" t="s">
        <v>1241</v>
      </c>
      <c r="C54" s="617" t="s">
        <v>1189</v>
      </c>
      <c r="D54" s="615" t="s">
        <v>1126</v>
      </c>
      <c r="E54" s="374" t="s">
        <v>45</v>
      </c>
    </row>
    <row r="55" spans="1:5" ht="13.5" customHeight="1">
      <c r="A55" s="618">
        <v>1489152</v>
      </c>
      <c r="B55" s="617" t="s">
        <v>1183</v>
      </c>
      <c r="C55" s="600" t="s">
        <v>1184</v>
      </c>
      <c r="D55" s="615" t="s">
        <v>1126</v>
      </c>
      <c r="E55" s="374" t="s">
        <v>45</v>
      </c>
    </row>
    <row r="56" spans="1:5" ht="13.5" customHeight="1">
      <c r="A56" s="430">
        <v>1583561</v>
      </c>
      <c r="B56" s="601" t="s">
        <v>1488</v>
      </c>
      <c r="C56" s="617" t="s">
        <v>1365</v>
      </c>
      <c r="D56" s="615" t="s">
        <v>1126</v>
      </c>
      <c r="E56" s="374" t="s">
        <v>45</v>
      </c>
    </row>
    <row r="57" spans="1:5" ht="13.5" customHeight="1">
      <c r="A57" s="618">
        <v>1508079</v>
      </c>
      <c r="B57" s="617" t="s">
        <v>471</v>
      </c>
      <c r="C57" s="600" t="s">
        <v>1184</v>
      </c>
      <c r="D57" s="615" t="s">
        <v>1126</v>
      </c>
      <c r="E57" s="374" t="s">
        <v>45</v>
      </c>
    </row>
    <row r="58" spans="1:5" ht="13.5" customHeight="1">
      <c r="A58" s="430">
        <v>1475280</v>
      </c>
      <c r="B58" s="601" t="s">
        <v>1186</v>
      </c>
      <c r="C58" s="617" t="s">
        <v>1187</v>
      </c>
      <c r="D58" s="615" t="s">
        <v>1126</v>
      </c>
      <c r="E58" s="374" t="s">
        <v>45</v>
      </c>
    </row>
    <row r="59" spans="1:5" ht="13.5" customHeight="1">
      <c r="A59" s="618">
        <v>1600644</v>
      </c>
      <c r="B59" s="617" t="s">
        <v>1489</v>
      </c>
      <c r="C59" s="600" t="s">
        <v>1161</v>
      </c>
      <c r="D59" s="615" t="s">
        <v>1126</v>
      </c>
      <c r="E59" s="374" t="s">
        <v>45</v>
      </c>
    </row>
    <row r="60" spans="1:5" ht="13.5" customHeight="1">
      <c r="A60" s="430">
        <v>1316198</v>
      </c>
      <c r="B60" s="601" t="s">
        <v>1190</v>
      </c>
      <c r="C60" s="617" t="s">
        <v>1191</v>
      </c>
      <c r="D60" s="615" t="s">
        <v>1126</v>
      </c>
      <c r="E60" s="374" t="s">
        <v>45</v>
      </c>
    </row>
    <row r="61" spans="1:5" ht="13.5" customHeight="1">
      <c r="A61" s="618">
        <v>1308497</v>
      </c>
      <c r="B61" s="617" t="s">
        <v>1208</v>
      </c>
      <c r="C61" s="600" t="s">
        <v>1205</v>
      </c>
      <c r="D61" s="615" t="s">
        <v>1126</v>
      </c>
      <c r="E61" s="374" t="s">
        <v>45</v>
      </c>
    </row>
    <row r="62" spans="1:5" ht="13.5" customHeight="1">
      <c r="A62" s="430">
        <v>1402241</v>
      </c>
      <c r="B62" s="601" t="s">
        <v>1211</v>
      </c>
      <c r="C62" s="617" t="s">
        <v>442</v>
      </c>
      <c r="D62" s="615" t="s">
        <v>1126</v>
      </c>
      <c r="E62" s="374" t="s">
        <v>45</v>
      </c>
    </row>
    <row r="63" spans="1:5" ht="13.5" customHeight="1">
      <c r="A63" s="487"/>
      <c r="B63" s="378"/>
      <c r="C63" s="378"/>
      <c r="D63" s="414"/>
      <c r="E63" s="374"/>
    </row>
    <row r="64" spans="1:5" ht="13.5" customHeight="1">
      <c r="A64" s="613">
        <v>1586574</v>
      </c>
      <c r="B64" s="614" t="s">
        <v>119</v>
      </c>
      <c r="C64" s="614" t="s">
        <v>1394</v>
      </c>
      <c r="D64" s="414" t="s">
        <v>1126</v>
      </c>
      <c r="E64" s="374" t="s">
        <v>42</v>
      </c>
    </row>
    <row r="65" spans="1:5" ht="13.5" customHeight="1">
      <c r="A65" s="613">
        <v>1599217</v>
      </c>
      <c r="B65" s="614" t="s">
        <v>1395</v>
      </c>
      <c r="C65" s="614" t="s">
        <v>1396</v>
      </c>
      <c r="D65" s="547" t="s">
        <v>1126</v>
      </c>
      <c r="E65" s="374" t="s">
        <v>42</v>
      </c>
    </row>
    <row r="66" spans="1:5" ht="13.5" customHeight="1">
      <c r="A66" s="613">
        <v>1595192</v>
      </c>
      <c r="B66" s="614" t="s">
        <v>1397</v>
      </c>
      <c r="C66" s="614" t="s">
        <v>1398</v>
      </c>
      <c r="D66" s="547" t="s">
        <v>1126</v>
      </c>
      <c r="E66" s="374" t="s">
        <v>42</v>
      </c>
    </row>
    <row r="67" spans="1:5" ht="13.5" customHeight="1">
      <c r="A67" s="613">
        <v>1583558</v>
      </c>
      <c r="B67" s="614" t="s">
        <v>1173</v>
      </c>
      <c r="C67" s="614" t="s">
        <v>1399</v>
      </c>
      <c r="D67" s="547" t="s">
        <v>1126</v>
      </c>
      <c r="E67" s="374" t="s">
        <v>42</v>
      </c>
    </row>
    <row r="68" spans="1:5" ht="13.5" customHeight="1">
      <c r="A68" s="613">
        <v>1575198</v>
      </c>
      <c r="B68" s="614" t="s">
        <v>1400</v>
      </c>
      <c r="C68" s="614" t="s">
        <v>1401</v>
      </c>
      <c r="D68" s="547" t="s">
        <v>1126</v>
      </c>
      <c r="E68" s="374" t="s">
        <v>42</v>
      </c>
    </row>
    <row r="69" spans="1:5" ht="13.5" customHeight="1">
      <c r="A69" s="613">
        <v>1574337</v>
      </c>
      <c r="B69" s="614" t="s">
        <v>375</v>
      </c>
      <c r="C69" s="614" t="s">
        <v>1402</v>
      </c>
      <c r="D69" s="547" t="s">
        <v>1126</v>
      </c>
      <c r="E69" s="374" t="s">
        <v>42</v>
      </c>
    </row>
    <row r="70" spans="1:5" ht="13.5" customHeight="1">
      <c r="A70" s="613">
        <v>1574337</v>
      </c>
      <c r="B70" s="614" t="s">
        <v>1403</v>
      </c>
      <c r="C70" s="614" t="s">
        <v>1404</v>
      </c>
      <c r="D70" s="547" t="s">
        <v>1126</v>
      </c>
      <c r="E70" s="374" t="s">
        <v>42</v>
      </c>
    </row>
    <row r="71" spans="1:5" ht="13.5" customHeight="1">
      <c r="A71" s="613">
        <v>1595918</v>
      </c>
      <c r="B71" s="614" t="s">
        <v>1405</v>
      </c>
      <c r="C71" s="614" t="s">
        <v>273</v>
      </c>
      <c r="D71" s="547" t="s">
        <v>1126</v>
      </c>
      <c r="E71" s="374" t="s">
        <v>42</v>
      </c>
    </row>
    <row r="72" spans="1:5" ht="13.5" customHeight="1">
      <c r="A72" s="613">
        <v>1595165</v>
      </c>
      <c r="B72" s="614" t="s">
        <v>1406</v>
      </c>
      <c r="C72" s="614" t="s">
        <v>1407</v>
      </c>
      <c r="D72" s="547" t="s">
        <v>1126</v>
      </c>
      <c r="E72" s="374" t="s">
        <v>42</v>
      </c>
    </row>
    <row r="73" spans="1:5" ht="13.5" customHeight="1">
      <c r="A73" s="613">
        <v>1607352</v>
      </c>
      <c r="B73" s="614" t="s">
        <v>89</v>
      </c>
      <c r="C73" s="614" t="s">
        <v>1408</v>
      </c>
      <c r="D73" s="547" t="s">
        <v>1126</v>
      </c>
      <c r="E73" s="374" t="s">
        <v>42</v>
      </c>
    </row>
    <row r="74" spans="1:5" ht="13.5" customHeight="1">
      <c r="A74" s="613">
        <v>1595178</v>
      </c>
      <c r="B74" s="614" t="s">
        <v>1409</v>
      </c>
      <c r="C74" s="614" t="s">
        <v>1410</v>
      </c>
      <c r="D74" s="547" t="s">
        <v>1126</v>
      </c>
      <c r="E74" s="374" t="s">
        <v>42</v>
      </c>
    </row>
    <row r="75" spans="1:5" ht="13.5" customHeight="1">
      <c r="A75" s="613">
        <v>1604747</v>
      </c>
      <c r="B75" s="614" t="s">
        <v>1411</v>
      </c>
      <c r="C75" s="614" t="s">
        <v>1412</v>
      </c>
      <c r="D75" s="547" t="s">
        <v>1126</v>
      </c>
      <c r="E75" s="374" t="s">
        <v>42</v>
      </c>
    </row>
    <row r="76" spans="1:5" ht="13.5" customHeight="1">
      <c r="A76" s="613">
        <v>1593956</v>
      </c>
      <c r="B76" s="614" t="s">
        <v>1142</v>
      </c>
      <c r="C76" s="614" t="s">
        <v>1413</v>
      </c>
      <c r="D76" s="547" t="s">
        <v>1126</v>
      </c>
      <c r="E76" s="374" t="s">
        <v>42</v>
      </c>
    </row>
    <row r="77" spans="1:5" ht="13.5" customHeight="1">
      <c r="A77" s="613">
        <v>1595159</v>
      </c>
      <c r="B77" s="614" t="s">
        <v>1414</v>
      </c>
      <c r="C77" s="614" t="s">
        <v>1415</v>
      </c>
      <c r="D77" s="547" t="s">
        <v>1126</v>
      </c>
      <c r="E77" s="374" t="s">
        <v>42</v>
      </c>
    </row>
    <row r="78" spans="1:5" ht="13.5" customHeight="1">
      <c r="A78" s="613">
        <v>1627084</v>
      </c>
      <c r="B78" s="614" t="s">
        <v>1416</v>
      </c>
      <c r="C78" s="614" t="s">
        <v>1417</v>
      </c>
      <c r="D78" s="547" t="s">
        <v>1126</v>
      </c>
      <c r="E78" s="374" t="s">
        <v>42</v>
      </c>
    </row>
    <row r="79" spans="1:5" ht="13.5" customHeight="1">
      <c r="A79" s="613">
        <v>1595185</v>
      </c>
      <c r="B79" s="614" t="s">
        <v>1418</v>
      </c>
      <c r="C79" s="614" t="s">
        <v>1419</v>
      </c>
      <c r="D79" s="547" t="s">
        <v>1126</v>
      </c>
      <c r="E79" s="374" t="s">
        <v>42</v>
      </c>
    </row>
    <row r="80" spans="1:5" ht="13.5" customHeight="1">
      <c r="A80" s="613">
        <v>1586563</v>
      </c>
      <c r="B80" s="614" t="s">
        <v>1420</v>
      </c>
      <c r="C80" s="614" t="s">
        <v>1413</v>
      </c>
      <c r="D80" s="547" t="s">
        <v>1126</v>
      </c>
      <c r="E80" s="374" t="s">
        <v>42</v>
      </c>
    </row>
    <row r="81" spans="1:5" ht="13.5" customHeight="1">
      <c r="A81" s="613">
        <v>1483071</v>
      </c>
      <c r="B81" s="614" t="s">
        <v>1149</v>
      </c>
      <c r="C81" s="614" t="s">
        <v>1150</v>
      </c>
      <c r="D81" s="547" t="s">
        <v>1126</v>
      </c>
      <c r="E81" s="374" t="s">
        <v>42</v>
      </c>
    </row>
    <row r="82" spans="1:5" ht="13.5" customHeight="1">
      <c r="A82" s="487"/>
      <c r="B82" s="378"/>
      <c r="C82" s="378"/>
      <c r="D82" s="414"/>
      <c r="E82" s="374"/>
    </row>
    <row r="83" spans="1:5" ht="13.5" customHeight="1">
      <c r="A83" s="430">
        <v>1571553</v>
      </c>
      <c r="B83" s="617" t="s">
        <v>1421</v>
      </c>
      <c r="C83" s="600" t="s">
        <v>1422</v>
      </c>
      <c r="D83" s="615" t="s">
        <v>1126</v>
      </c>
      <c r="E83" s="374" t="s">
        <v>43</v>
      </c>
    </row>
    <row r="84" spans="1:5" ht="13.5" customHeight="1">
      <c r="A84" s="619">
        <v>1489110</v>
      </c>
      <c r="B84" s="620" t="s">
        <v>1423</v>
      </c>
      <c r="C84" s="620" t="s">
        <v>1424</v>
      </c>
      <c r="D84" s="615" t="s">
        <v>1126</v>
      </c>
      <c r="E84" s="374" t="s">
        <v>43</v>
      </c>
    </row>
    <row r="85" spans="1:5" ht="13.5" customHeight="1">
      <c r="A85" s="430">
        <v>1604729</v>
      </c>
      <c r="B85" s="617" t="s">
        <v>1425</v>
      </c>
      <c r="C85" s="600" t="s">
        <v>1327</v>
      </c>
      <c r="D85" s="615" t="s">
        <v>1126</v>
      </c>
      <c r="E85" s="374" t="s">
        <v>43</v>
      </c>
    </row>
    <row r="86" spans="1:5" ht="13.5" customHeight="1">
      <c r="A86" s="619">
        <v>1595143</v>
      </c>
      <c r="B86" s="620" t="s">
        <v>1426</v>
      </c>
      <c r="C86" s="620" t="s">
        <v>1427</v>
      </c>
      <c r="D86" s="615" t="s">
        <v>1126</v>
      </c>
      <c r="E86" s="374" t="s">
        <v>43</v>
      </c>
    </row>
    <row r="87" spans="1:5" ht="13.5" customHeight="1">
      <c r="A87" s="430">
        <v>1586610</v>
      </c>
      <c r="B87" s="617" t="s">
        <v>1428</v>
      </c>
      <c r="C87" s="600" t="s">
        <v>1429</v>
      </c>
      <c r="D87" s="615" t="s">
        <v>1126</v>
      </c>
      <c r="E87" s="374" t="s">
        <v>43</v>
      </c>
    </row>
    <row r="88" spans="1:5" ht="13.5" customHeight="1">
      <c r="A88" s="619">
        <v>1586585</v>
      </c>
      <c r="B88" s="620" t="s">
        <v>1430</v>
      </c>
      <c r="C88" s="620" t="s">
        <v>1431</v>
      </c>
      <c r="D88" s="615" t="s">
        <v>1126</v>
      </c>
      <c r="E88" s="374" t="s">
        <v>43</v>
      </c>
    </row>
    <row r="89" spans="1:5" ht="13.5" customHeight="1">
      <c r="A89" s="430">
        <v>1604734</v>
      </c>
      <c r="B89" s="617" t="s">
        <v>1432</v>
      </c>
      <c r="C89" s="600" t="s">
        <v>1204</v>
      </c>
      <c r="D89" s="615" t="s">
        <v>1126</v>
      </c>
      <c r="E89" s="374" t="s">
        <v>43</v>
      </c>
    </row>
    <row r="90" spans="1:5" ht="13.5" customHeight="1">
      <c r="A90" s="619">
        <v>1586600</v>
      </c>
      <c r="B90" s="620" t="s">
        <v>1433</v>
      </c>
      <c r="C90" s="620" t="s">
        <v>1434</v>
      </c>
      <c r="D90" s="615" t="s">
        <v>1126</v>
      </c>
      <c r="E90" s="374" t="s">
        <v>43</v>
      </c>
    </row>
    <row r="91" spans="1:5" ht="13.5" customHeight="1">
      <c r="A91" s="430">
        <v>1617587</v>
      </c>
      <c r="B91" s="617" t="s">
        <v>1435</v>
      </c>
      <c r="C91" s="600" t="s">
        <v>1233</v>
      </c>
      <c r="D91" s="615" t="s">
        <v>1126</v>
      </c>
      <c r="E91" s="374" t="s">
        <v>43</v>
      </c>
    </row>
    <row r="92" spans="1:5" ht="13.5" customHeight="1">
      <c r="A92" s="619">
        <v>1583535</v>
      </c>
      <c r="B92" s="620" t="s">
        <v>724</v>
      </c>
      <c r="C92" s="620" t="s">
        <v>1436</v>
      </c>
      <c r="D92" s="615" t="s">
        <v>1126</v>
      </c>
      <c r="E92" s="374" t="s">
        <v>43</v>
      </c>
    </row>
    <row r="93" spans="1:5" ht="13.5" customHeight="1">
      <c r="A93" s="430">
        <v>1571561</v>
      </c>
      <c r="B93" s="617" t="s">
        <v>1437</v>
      </c>
      <c r="C93" s="600" t="s">
        <v>1438</v>
      </c>
      <c r="D93" s="615" t="s">
        <v>1126</v>
      </c>
      <c r="E93" s="374" t="s">
        <v>43</v>
      </c>
    </row>
    <row r="94" spans="1:5" ht="13.5" customHeight="1">
      <c r="A94" s="619">
        <v>1583477</v>
      </c>
      <c r="B94" s="620" t="s">
        <v>1178</v>
      </c>
      <c r="C94" s="620" t="s">
        <v>1439</v>
      </c>
      <c r="D94" s="615" t="s">
        <v>1126</v>
      </c>
      <c r="E94" s="374" t="s">
        <v>43</v>
      </c>
    </row>
    <row r="95" spans="1:5" ht="13.5" customHeight="1">
      <c r="A95" s="430">
        <v>1586620</v>
      </c>
      <c r="B95" s="617" t="s">
        <v>1440</v>
      </c>
      <c r="C95" s="600" t="s">
        <v>1441</v>
      </c>
      <c r="D95" s="615" t="s">
        <v>1126</v>
      </c>
      <c r="E95" s="374" t="s">
        <v>43</v>
      </c>
    </row>
    <row r="96" spans="1:5" ht="13.5" customHeight="1">
      <c r="A96" s="619">
        <v>1605530</v>
      </c>
      <c r="B96" s="620" t="s">
        <v>1442</v>
      </c>
      <c r="C96" s="620" t="s">
        <v>1443</v>
      </c>
      <c r="D96" s="615" t="s">
        <v>1126</v>
      </c>
      <c r="E96" s="374" t="s">
        <v>43</v>
      </c>
    </row>
    <row r="97" spans="1:5" ht="13.5" customHeight="1">
      <c r="A97" s="430">
        <v>1595174</v>
      </c>
      <c r="B97" s="617" t="s">
        <v>1444</v>
      </c>
      <c r="C97" s="600" t="s">
        <v>1445</v>
      </c>
      <c r="D97" s="615" t="s">
        <v>1126</v>
      </c>
      <c r="E97" s="374" t="s">
        <v>43</v>
      </c>
    </row>
    <row r="98" spans="1:5" ht="13.5" customHeight="1">
      <c r="A98" s="619">
        <v>1604718</v>
      </c>
      <c r="B98" s="620" t="s">
        <v>1446</v>
      </c>
      <c r="C98" s="620" t="s">
        <v>1447</v>
      </c>
      <c r="D98" s="615" t="s">
        <v>1126</v>
      </c>
      <c r="E98" s="374" t="s">
        <v>43</v>
      </c>
    </row>
    <row r="99" spans="1:5" ht="13.5" customHeight="1">
      <c r="A99" s="430">
        <v>1571549</v>
      </c>
      <c r="B99" s="617" t="s">
        <v>1448</v>
      </c>
      <c r="C99" s="600" t="s">
        <v>1205</v>
      </c>
      <c r="D99" s="615" t="s">
        <v>1126</v>
      </c>
      <c r="E99" s="374" t="s">
        <v>43</v>
      </c>
    </row>
    <row r="100" spans="1:5" ht="13.5" customHeight="1">
      <c r="A100" s="619">
        <v>1571535</v>
      </c>
      <c r="B100" s="620" t="s">
        <v>1449</v>
      </c>
      <c r="C100" s="620" t="s">
        <v>730</v>
      </c>
      <c r="D100" s="615" t="s">
        <v>1126</v>
      </c>
      <c r="E100" s="374" t="s">
        <v>43</v>
      </c>
    </row>
    <row r="101" spans="1:5" ht="13.5" customHeight="1">
      <c r="A101" s="430">
        <v>1571531</v>
      </c>
      <c r="B101" s="617" t="s">
        <v>1450</v>
      </c>
      <c r="C101" s="600" t="s">
        <v>1202</v>
      </c>
      <c r="D101" s="615" t="s">
        <v>1126</v>
      </c>
      <c r="E101" s="374" t="s">
        <v>43</v>
      </c>
    </row>
    <row r="102" spans="1:5" ht="13.5" customHeight="1">
      <c r="A102" s="619">
        <v>1571543</v>
      </c>
      <c r="B102" s="620" t="s">
        <v>1451</v>
      </c>
      <c r="C102" s="620" t="s">
        <v>1452</v>
      </c>
      <c r="D102" s="615" t="s">
        <v>1126</v>
      </c>
      <c r="E102" s="374" t="s">
        <v>43</v>
      </c>
    </row>
    <row r="103" spans="1:5" ht="13.5" customHeight="1">
      <c r="A103" s="430">
        <v>1515511</v>
      </c>
      <c r="B103" s="617" t="s">
        <v>1206</v>
      </c>
      <c r="C103" s="600" t="s">
        <v>1207</v>
      </c>
      <c r="D103" s="615" t="s">
        <v>1126</v>
      </c>
      <c r="E103" s="374" t="s">
        <v>43</v>
      </c>
    </row>
    <row r="104" spans="1:5" ht="13.5" customHeight="1">
      <c r="A104" s="619">
        <v>1586553</v>
      </c>
      <c r="B104" s="620" t="s">
        <v>1453</v>
      </c>
      <c r="C104" s="620" t="s">
        <v>1192</v>
      </c>
      <c r="D104" s="615" t="s">
        <v>1126</v>
      </c>
      <c r="E104" s="374" t="s">
        <v>43</v>
      </c>
    </row>
    <row r="105" spans="1:5" ht="13.5" customHeight="1">
      <c r="A105" s="430">
        <v>1571524</v>
      </c>
      <c r="B105" s="617" t="s">
        <v>1418</v>
      </c>
      <c r="C105" s="600" t="s">
        <v>1454</v>
      </c>
      <c r="D105" s="615" t="s">
        <v>1126</v>
      </c>
      <c r="E105" s="374" t="s">
        <v>43</v>
      </c>
    </row>
    <row r="106" spans="1:5" ht="13.5" customHeight="1">
      <c r="A106" s="619">
        <v>1497458</v>
      </c>
      <c r="B106" s="620" t="s">
        <v>1209</v>
      </c>
      <c r="C106" s="620" t="s">
        <v>1210</v>
      </c>
      <c r="D106" s="615" t="s">
        <v>1126</v>
      </c>
      <c r="E106" s="374" t="s">
        <v>43</v>
      </c>
    </row>
  </sheetData>
  <sheetProtection selectLockedCells="1" selectUnlockedCells="1"/>
  <mergeCells count="1">
    <mergeCell ref="A1:E9"/>
  </mergeCells>
  <printOptions gridLines="1"/>
  <pageMargins left="0.7086614173228347" right="0" top="0.1968503937007874" bottom="0.1968503937007874" header="0.1968503937007874" footer="0.3937007874015748"/>
  <pageSetup fitToHeight="0" fitToWidth="0" horizontalDpi="600" verticalDpi="600" orientation="portrait" paperSize="9" scale="90" r:id="rId1"/>
  <rowBreaks count="1" manualBreakCount="1">
    <brk id="63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EB50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9.57421875" style="425" bestFit="1" customWidth="1"/>
    <col min="3" max="3" width="15.8515625" style="425" customWidth="1"/>
    <col min="4" max="4" width="6.7109375" style="349" customWidth="1"/>
    <col min="5" max="5" width="6.14062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1111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550" t="s">
        <v>1294</v>
      </c>
      <c r="B11" s="378" t="s">
        <v>451</v>
      </c>
      <c r="C11" s="378" t="s">
        <v>1295</v>
      </c>
      <c r="D11" s="414" t="s">
        <v>163</v>
      </c>
      <c r="E11" s="374" t="s">
        <v>44</v>
      </c>
    </row>
    <row r="12" spans="1:5" ht="13.5" customHeight="1">
      <c r="A12" s="550">
        <v>1506975</v>
      </c>
      <c r="B12" s="378" t="s">
        <v>1296</v>
      </c>
      <c r="C12" s="378" t="s">
        <v>1297</v>
      </c>
      <c r="D12" s="414" t="s">
        <v>163</v>
      </c>
      <c r="E12" s="374" t="s">
        <v>44</v>
      </c>
    </row>
    <row r="13" spans="1:5" ht="13.5" customHeight="1">
      <c r="A13" s="551">
        <v>1258733</v>
      </c>
      <c r="B13" s="378" t="s">
        <v>1298</v>
      </c>
      <c r="C13" s="378" t="s">
        <v>1299</v>
      </c>
      <c r="D13" s="414" t="s">
        <v>163</v>
      </c>
      <c r="E13" s="374" t="s">
        <v>44</v>
      </c>
    </row>
    <row r="14" spans="1:5" ht="13.5" customHeight="1">
      <c r="A14" s="376">
        <v>1350002</v>
      </c>
      <c r="B14" s="378" t="s">
        <v>1306</v>
      </c>
      <c r="C14" s="378" t="s">
        <v>1373</v>
      </c>
      <c r="D14" s="414" t="s">
        <v>163</v>
      </c>
      <c r="E14" s="374" t="s">
        <v>45</v>
      </c>
    </row>
    <row r="15" spans="1:5" ht="13.5" customHeight="1">
      <c r="A15" s="550">
        <v>1357202</v>
      </c>
      <c r="B15" s="378" t="s">
        <v>1274</v>
      </c>
      <c r="C15" s="378" t="s">
        <v>1275</v>
      </c>
      <c r="D15" s="414" t="s">
        <v>163</v>
      </c>
      <c r="E15" s="374" t="s">
        <v>44</v>
      </c>
    </row>
    <row r="16" spans="1:5" ht="13.5" customHeight="1">
      <c r="A16" s="550">
        <v>1540098</v>
      </c>
      <c r="B16" s="378" t="s">
        <v>1300</v>
      </c>
      <c r="C16" s="378" t="s">
        <v>1301</v>
      </c>
      <c r="D16" s="414" t="s">
        <v>163</v>
      </c>
      <c r="E16" s="374" t="s">
        <v>44</v>
      </c>
    </row>
    <row r="17" spans="1:5" ht="13.5" customHeight="1">
      <c r="A17" s="550">
        <v>1474452</v>
      </c>
      <c r="B17" s="378" t="s">
        <v>1302</v>
      </c>
      <c r="C17" s="378" t="s">
        <v>1303</v>
      </c>
      <c r="D17" s="414" t="s">
        <v>163</v>
      </c>
      <c r="E17" s="374" t="s">
        <v>44</v>
      </c>
    </row>
    <row r="18" spans="1:5" ht="13.5" customHeight="1">
      <c r="A18" s="550">
        <v>620214</v>
      </c>
      <c r="B18" s="378" t="s">
        <v>609</v>
      </c>
      <c r="C18" s="378" t="s">
        <v>1273</v>
      </c>
      <c r="D18" s="414" t="s">
        <v>163</v>
      </c>
      <c r="E18" s="374" t="s">
        <v>44</v>
      </c>
    </row>
    <row r="19" spans="1:5" ht="13.5" customHeight="1">
      <c r="A19" s="551">
        <v>1393347</v>
      </c>
      <c r="B19" s="378" t="s">
        <v>769</v>
      </c>
      <c r="C19" s="378" t="s">
        <v>1160</v>
      </c>
      <c r="D19" s="414" t="s">
        <v>163</v>
      </c>
      <c r="E19" s="374" t="s">
        <v>44</v>
      </c>
    </row>
    <row r="20" spans="1:5" ht="13.5" customHeight="1">
      <c r="A20" s="551">
        <v>1506909</v>
      </c>
      <c r="B20" s="378" t="s">
        <v>1304</v>
      </c>
      <c r="C20" s="378" t="s">
        <v>1305</v>
      </c>
      <c r="D20" s="414" t="s">
        <v>163</v>
      </c>
      <c r="E20" s="374" t="s">
        <v>44</v>
      </c>
    </row>
    <row r="21" spans="1:5" ht="13.5" customHeight="1">
      <c r="A21" s="550"/>
      <c r="B21" s="378"/>
      <c r="C21" s="378"/>
      <c r="D21" s="414"/>
      <c r="E21" s="374"/>
    </row>
    <row r="22" spans="1:5" ht="13.5" customHeight="1">
      <c r="A22" s="550" t="s">
        <v>1276</v>
      </c>
      <c r="B22" s="378" t="s">
        <v>1277</v>
      </c>
      <c r="C22" s="378" t="s">
        <v>1278</v>
      </c>
      <c r="D22" s="414" t="s">
        <v>163</v>
      </c>
      <c r="E22" s="374" t="s">
        <v>45</v>
      </c>
    </row>
    <row r="23" spans="1:5" ht="13.5" customHeight="1">
      <c r="A23" s="376" t="s">
        <v>1279</v>
      </c>
      <c r="B23" s="378" t="s">
        <v>1280</v>
      </c>
      <c r="C23" s="378" t="s">
        <v>1281</v>
      </c>
      <c r="D23" s="414" t="s">
        <v>163</v>
      </c>
      <c r="E23" s="374" t="s">
        <v>45</v>
      </c>
    </row>
    <row r="24" spans="1:5" ht="13.5" customHeight="1">
      <c r="A24" s="376">
        <v>1334848</v>
      </c>
      <c r="B24" s="378" t="s">
        <v>1307</v>
      </c>
      <c r="C24" s="378" t="s">
        <v>1308</v>
      </c>
      <c r="D24" s="414" t="s">
        <v>163</v>
      </c>
      <c r="E24" s="374" t="s">
        <v>45</v>
      </c>
    </row>
    <row r="25" spans="1:5" ht="13.5" customHeight="1">
      <c r="A25" s="550">
        <v>1258725</v>
      </c>
      <c r="B25" s="378" t="s">
        <v>1283</v>
      </c>
      <c r="C25" s="378" t="s">
        <v>1184</v>
      </c>
      <c r="D25" s="414" t="s">
        <v>163</v>
      </c>
      <c r="E25" s="374" t="s">
        <v>45</v>
      </c>
    </row>
    <row r="26" spans="1:5" ht="13.5" customHeight="1">
      <c r="A26" s="550">
        <v>1279683</v>
      </c>
      <c r="B26" s="378" t="s">
        <v>1181</v>
      </c>
      <c r="C26" s="378" t="s">
        <v>1171</v>
      </c>
      <c r="D26" s="414" t="s">
        <v>163</v>
      </c>
      <c r="E26" s="374" t="s">
        <v>45</v>
      </c>
    </row>
    <row r="27" spans="1:5" ht="13.5" customHeight="1">
      <c r="A27" s="550">
        <v>1506943</v>
      </c>
      <c r="B27" s="378" t="s">
        <v>1309</v>
      </c>
      <c r="C27" s="378" t="s">
        <v>1171</v>
      </c>
      <c r="D27" s="414" t="s">
        <v>163</v>
      </c>
      <c r="E27" s="374" t="s">
        <v>45</v>
      </c>
    </row>
    <row r="28" spans="1:5" ht="13.5" customHeight="1">
      <c r="A28" s="376">
        <v>1475698</v>
      </c>
      <c r="B28" s="378" t="s">
        <v>1310</v>
      </c>
      <c r="C28" s="378" t="s">
        <v>1311</v>
      </c>
      <c r="D28" s="414" t="s">
        <v>163</v>
      </c>
      <c r="E28" s="374" t="s">
        <v>45</v>
      </c>
    </row>
    <row r="29" spans="1:5" ht="13.5" customHeight="1">
      <c r="A29" s="550">
        <v>1382902</v>
      </c>
      <c r="B29" s="378" t="s">
        <v>1282</v>
      </c>
      <c r="C29" s="378" t="s">
        <v>1166</v>
      </c>
      <c r="D29" s="414" t="s">
        <v>163</v>
      </c>
      <c r="E29" s="374" t="s">
        <v>45</v>
      </c>
    </row>
    <row r="30" spans="1:5" ht="13.5" customHeight="1">
      <c r="A30" s="550"/>
      <c r="B30" s="378"/>
      <c r="C30" s="378"/>
      <c r="D30" s="414"/>
      <c r="E30" s="374"/>
    </row>
    <row r="31" spans="1:5" ht="13.5" customHeight="1">
      <c r="A31" s="550">
        <v>1474457</v>
      </c>
      <c r="B31" s="378" t="s">
        <v>1302</v>
      </c>
      <c r="C31" s="378" t="s">
        <v>1312</v>
      </c>
      <c r="D31" s="414" t="s">
        <v>163</v>
      </c>
      <c r="E31" s="374" t="s">
        <v>42</v>
      </c>
    </row>
    <row r="32" spans="1:5" ht="13.5" customHeight="1">
      <c r="A32" s="550">
        <v>1547588</v>
      </c>
      <c r="B32" s="378" t="s">
        <v>1341</v>
      </c>
      <c r="C32" s="378" t="s">
        <v>1340</v>
      </c>
      <c r="D32" s="414" t="s">
        <v>163</v>
      </c>
      <c r="E32" s="374" t="s">
        <v>42</v>
      </c>
    </row>
    <row r="33" spans="1:5" ht="13.5" customHeight="1">
      <c r="A33" s="550">
        <v>1279685</v>
      </c>
      <c r="B33" s="378" t="s">
        <v>1181</v>
      </c>
      <c r="C33" s="378" t="s">
        <v>1313</v>
      </c>
      <c r="D33" s="414" t="s">
        <v>163</v>
      </c>
      <c r="E33" s="374" t="s">
        <v>42</v>
      </c>
    </row>
    <row r="34" spans="1:5" ht="13.5" customHeight="1">
      <c r="A34" s="550">
        <v>1425898</v>
      </c>
      <c r="B34" s="378" t="s">
        <v>1314</v>
      </c>
      <c r="C34" s="378" t="s">
        <v>1315</v>
      </c>
      <c r="D34" s="414" t="s">
        <v>163</v>
      </c>
      <c r="E34" s="374" t="s">
        <v>42</v>
      </c>
    </row>
    <row r="35" spans="1:5" ht="13.5" customHeight="1">
      <c r="A35" s="550">
        <v>1506985</v>
      </c>
      <c r="B35" s="378" t="s">
        <v>1316</v>
      </c>
      <c r="C35" s="378" t="s">
        <v>1157</v>
      </c>
      <c r="D35" s="414" t="s">
        <v>163</v>
      </c>
      <c r="E35" s="374" t="s">
        <v>42</v>
      </c>
    </row>
    <row r="36" spans="1:5" ht="13.5" customHeight="1">
      <c r="A36" s="550" t="s">
        <v>1317</v>
      </c>
      <c r="B36" s="378" t="s">
        <v>1318</v>
      </c>
      <c r="C36" s="378" t="s">
        <v>1319</v>
      </c>
      <c r="D36" s="414" t="s">
        <v>163</v>
      </c>
      <c r="E36" s="374" t="s">
        <v>42</v>
      </c>
    </row>
    <row r="37" spans="1:5" ht="13.5" customHeight="1">
      <c r="A37" s="550"/>
      <c r="B37" s="378"/>
      <c r="C37" s="378"/>
      <c r="D37" s="414"/>
      <c r="E37" s="374"/>
    </row>
    <row r="38" spans="1:5" ht="13.5" customHeight="1">
      <c r="A38" s="550" t="s">
        <v>1285</v>
      </c>
      <c r="B38" s="378" t="s">
        <v>1286</v>
      </c>
      <c r="C38" s="378" t="s">
        <v>1287</v>
      </c>
      <c r="D38" s="414" t="s">
        <v>163</v>
      </c>
      <c r="E38" s="374" t="s">
        <v>43</v>
      </c>
    </row>
    <row r="39" spans="1:5" ht="13.5" customHeight="1">
      <c r="A39" s="376">
        <v>1475707</v>
      </c>
      <c r="B39" s="378" t="s">
        <v>1296</v>
      </c>
      <c r="C39" s="378" t="s">
        <v>1320</v>
      </c>
      <c r="D39" s="414" t="s">
        <v>163</v>
      </c>
      <c r="E39" s="374" t="s">
        <v>43</v>
      </c>
    </row>
    <row r="40" spans="1:5" ht="13.5" customHeight="1">
      <c r="A40" s="550">
        <v>1489541</v>
      </c>
      <c r="B40" s="378" t="s">
        <v>1321</v>
      </c>
      <c r="C40" s="378" t="s">
        <v>1322</v>
      </c>
      <c r="D40" s="414" t="s">
        <v>163</v>
      </c>
      <c r="E40" s="374" t="s">
        <v>43</v>
      </c>
    </row>
    <row r="41" spans="1:5" ht="13.5" customHeight="1">
      <c r="A41" s="550">
        <v>1412369</v>
      </c>
      <c r="B41" s="378" t="s">
        <v>609</v>
      </c>
      <c r="C41" s="378" t="s">
        <v>1284</v>
      </c>
      <c r="D41" s="414" t="s">
        <v>163</v>
      </c>
      <c r="E41" s="374" t="s">
        <v>43</v>
      </c>
    </row>
    <row r="42" spans="1:5" ht="13.5" customHeight="1">
      <c r="A42" s="550">
        <v>1412378</v>
      </c>
      <c r="B42" s="378" t="s">
        <v>1343</v>
      </c>
      <c r="C42" s="378" t="s">
        <v>1342</v>
      </c>
      <c r="D42" s="414" t="s">
        <v>163</v>
      </c>
      <c r="E42" s="374" t="s">
        <v>43</v>
      </c>
    </row>
    <row r="43" spans="1:5" ht="13.5" customHeight="1">
      <c r="A43" s="550">
        <v>1547320</v>
      </c>
      <c r="B43" s="378" t="s">
        <v>1343</v>
      </c>
      <c r="C43" s="378" t="s">
        <v>1180</v>
      </c>
      <c r="D43" s="414" t="s">
        <v>163</v>
      </c>
      <c r="E43" s="374" t="s">
        <v>43</v>
      </c>
    </row>
    <row r="44" spans="1:5" ht="13.5" customHeight="1">
      <c r="A44" s="550">
        <v>1314404</v>
      </c>
      <c r="B44" s="378" t="s">
        <v>1283</v>
      </c>
      <c r="C44" s="378" t="s">
        <v>1288</v>
      </c>
      <c r="D44" s="414" t="s">
        <v>163</v>
      </c>
      <c r="E44" s="374" t="s">
        <v>43</v>
      </c>
    </row>
    <row r="45" spans="1:5" ht="13.5" customHeight="1">
      <c r="A45" s="550">
        <v>1552638</v>
      </c>
      <c r="B45" s="378" t="s">
        <v>1181</v>
      </c>
      <c r="C45" s="378" t="s">
        <v>1344</v>
      </c>
      <c r="D45" s="414" t="s">
        <v>163</v>
      </c>
      <c r="E45" s="374" t="s">
        <v>43</v>
      </c>
    </row>
    <row r="46" spans="1:5" ht="13.5" customHeight="1">
      <c r="A46" s="376" t="s">
        <v>1289</v>
      </c>
      <c r="B46" s="378" t="s">
        <v>1290</v>
      </c>
      <c r="C46" s="378" t="s">
        <v>1291</v>
      </c>
      <c r="D46" s="414" t="s">
        <v>163</v>
      </c>
      <c r="E46" s="374" t="s">
        <v>43</v>
      </c>
    </row>
    <row r="47" spans="1:5" ht="13.5" customHeight="1">
      <c r="A47" s="550" t="s">
        <v>1292</v>
      </c>
      <c r="B47" s="378" t="s">
        <v>1290</v>
      </c>
      <c r="C47" s="378" t="s">
        <v>1293</v>
      </c>
      <c r="D47" s="414" t="s">
        <v>163</v>
      </c>
      <c r="E47" s="374" t="s">
        <v>43</v>
      </c>
    </row>
    <row r="48" spans="1:5" ht="13.5" customHeight="1">
      <c r="A48" s="550">
        <v>1541945</v>
      </c>
      <c r="B48" s="378" t="s">
        <v>1323</v>
      </c>
      <c r="C48" s="378" t="s">
        <v>1324</v>
      </c>
      <c r="D48" s="414" t="s">
        <v>163</v>
      </c>
      <c r="E48" s="374" t="s">
        <v>43</v>
      </c>
    </row>
    <row r="49" spans="1:5" ht="13.5" customHeight="1">
      <c r="A49" s="550">
        <v>1475691</v>
      </c>
      <c r="B49" s="378" t="s">
        <v>1310</v>
      </c>
      <c r="C49" s="378" t="s">
        <v>1325</v>
      </c>
      <c r="D49" s="414" t="s">
        <v>163</v>
      </c>
      <c r="E49" s="374" t="s">
        <v>43</v>
      </c>
    </row>
    <row r="50" spans="1:5" ht="13.5" customHeight="1">
      <c r="A50" s="550"/>
      <c r="B50" s="378"/>
      <c r="C50" s="378"/>
      <c r="D50" s="414"/>
      <c r="E50" s="374"/>
    </row>
  </sheetData>
  <sheetProtection selectLockedCells="1" selectUnlockedCells="1"/>
  <mergeCells count="1">
    <mergeCell ref="A1:E9"/>
  </mergeCells>
  <printOptions gridLines="1"/>
  <pageMargins left="0.46" right="0" top="0.45" bottom="0.1968503937007874" header="0.1968503937007874" footer="0.3937007874015748"/>
  <pageSetup fitToHeight="0" fitToWidth="0"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I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390" bestFit="1" customWidth="1"/>
    <col min="2" max="2" width="18.28125" style="349" customWidth="1"/>
    <col min="3" max="3" width="19.140625" style="349" customWidth="1"/>
    <col min="4" max="4" width="6.57421875" style="349" bestFit="1" customWidth="1"/>
    <col min="5" max="5" width="5.8515625" style="379" customWidth="1"/>
    <col min="6" max="6" width="4.28125" style="380" customWidth="1"/>
    <col min="7" max="7" width="4.28125" style="381" hidden="1" customWidth="1"/>
    <col min="8" max="8" width="4.0039062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8515625" style="384" customWidth="1"/>
    <col min="14" max="14" width="4.140625" style="382" customWidth="1"/>
    <col min="15" max="15" width="5.28125" style="386" hidden="1" customWidth="1"/>
    <col min="16" max="16" width="3.28125" style="382" hidden="1" customWidth="1"/>
    <col min="17" max="17" width="4.8515625" style="384" customWidth="1"/>
    <col min="18" max="18" width="3.8515625" style="382" customWidth="1"/>
    <col min="19" max="19" width="5.28125" style="384" hidden="1" customWidth="1"/>
    <col min="20" max="20" width="4.7109375" style="385" hidden="1" customWidth="1"/>
    <col min="21" max="21" width="5.28125" style="386" hidden="1" customWidth="1"/>
    <col min="22" max="22" width="3.28125" style="382" hidden="1" customWidth="1"/>
    <col min="23" max="23" width="3.7109375" style="387" customWidth="1"/>
    <col min="24" max="24" width="3.8515625" style="380" hidden="1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00390625" style="390" bestFit="1" customWidth="1"/>
    <col min="30" max="16384" width="11.421875" style="349" customWidth="1"/>
  </cols>
  <sheetData>
    <row r="1" spans="1:29" ht="13.5" customHeight="1" thickBot="1">
      <c r="A1" s="382"/>
      <c r="B1" s="350"/>
      <c r="C1" s="350"/>
      <c r="D1" s="350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9" t="s">
        <v>195</v>
      </c>
      <c r="N1" s="360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62"/>
      <c r="AB1" s="363"/>
      <c r="AC1" s="382"/>
    </row>
    <row r="2" spans="1:165" s="393" customFormat="1" ht="13.5" customHeight="1" thickBot="1">
      <c r="A2" s="401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3" t="s">
        <v>29</v>
      </c>
      <c r="N2" s="368" t="s">
        <v>1</v>
      </c>
      <c r="O2" s="532" t="s">
        <v>7</v>
      </c>
      <c r="P2" s="367" t="s">
        <v>1</v>
      </c>
      <c r="Q2" s="533" t="s">
        <v>8</v>
      </c>
      <c r="R2" s="368" t="s">
        <v>1</v>
      </c>
      <c r="S2" s="531" t="s">
        <v>12</v>
      </c>
      <c r="T2" s="366" t="s">
        <v>1</v>
      </c>
      <c r="U2" s="532" t="s">
        <v>6</v>
      </c>
      <c r="V2" s="367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1123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376" t="s">
        <v>1495</v>
      </c>
      <c r="B3" s="378" t="s">
        <v>1493</v>
      </c>
      <c r="C3" s="378" t="s">
        <v>1494</v>
      </c>
      <c r="D3" s="414" t="s">
        <v>158</v>
      </c>
      <c r="E3" s="534">
        <v>3.349</v>
      </c>
      <c r="F3" s="372">
        <f>VLOOKUP(E3*(-1),DISTPOF,2)</f>
        <v>29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33">VLOOKUP(K3,LONGPOF,2)</f>
        <v>#N/A</v>
      </c>
      <c r="M3" s="539">
        <v>1.15</v>
      </c>
      <c r="N3" s="372">
        <f>VLOOKUP(M3,HAUTPOF,2)</f>
        <v>21</v>
      </c>
      <c r="O3" s="538" t="s">
        <v>30</v>
      </c>
      <c r="P3" s="374" t="e">
        <f aca="true" t="shared" si="1" ref="P3:P33">VLOOKUP(O3,TRIPLPOF,2)</f>
        <v>#N/A</v>
      </c>
      <c r="Q3" s="539">
        <v>8.69</v>
      </c>
      <c r="R3" s="372">
        <f>VLOOKUP(Q3,PDSPOF,2)</f>
        <v>28</v>
      </c>
      <c r="S3" s="537" t="s">
        <v>30</v>
      </c>
      <c r="T3" s="373" t="e">
        <f aca="true" t="shared" si="2" ref="T3:T33">VLOOKUP(S3,VORTPOF,2)</f>
        <v>#N/A</v>
      </c>
      <c r="U3" s="542" t="s">
        <v>30</v>
      </c>
      <c r="V3" s="374" t="e">
        <f aca="true" t="shared" si="3" ref="V3:V33">VLOOKUP(U3,CERCPOF,2)</f>
        <v>#N/A</v>
      </c>
      <c r="W3" s="540">
        <f aca="true" t="shared" si="4" ref="W3:W33">SUM(F3,R3,N3)</f>
        <v>78</v>
      </c>
      <c r="X3" s="375" t="e">
        <f aca="true" t="shared" si="5" ref="X3:X33">H3+L3+T3</f>
        <v>#VALUE!</v>
      </c>
      <c r="Y3" s="376" t="e">
        <f aca="true" t="shared" si="6" ref="Y3:Y33">J3+P3+V3</f>
        <v>#VALUE!</v>
      </c>
      <c r="Z3" s="572">
        <v>1</v>
      </c>
      <c r="AA3" s="377" t="e">
        <f aca="true" t="shared" si="7" ref="AA3:AA33">W3+X3+Y3</f>
        <v>#VALUE!</v>
      </c>
      <c r="AB3" s="611"/>
      <c r="AC3" s="394" t="s">
        <v>44</v>
      </c>
    </row>
    <row r="4" spans="1:29" ht="13.5" customHeight="1">
      <c r="A4" s="613">
        <v>1396745</v>
      </c>
      <c r="B4" s="614" t="s">
        <v>1141</v>
      </c>
      <c r="C4" s="614" t="s">
        <v>1459</v>
      </c>
      <c r="D4" s="414" t="s">
        <v>1126</v>
      </c>
      <c r="E4" s="534">
        <v>3.414</v>
      </c>
      <c r="F4" s="372">
        <f>VLOOKUP(E4*(-1),DISTPOF,2)</f>
        <v>27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9">
        <v>1.15</v>
      </c>
      <c r="N4" s="372">
        <f>VLOOKUP(M4,HAUTPOF,2)</f>
        <v>21</v>
      </c>
      <c r="O4" s="538" t="s">
        <v>30</v>
      </c>
      <c r="P4" s="374" t="e">
        <f t="shared" si="1"/>
        <v>#N/A</v>
      </c>
      <c r="Q4" s="539">
        <v>7.85</v>
      </c>
      <c r="R4" s="372">
        <f>VLOOKUP(Q4,PDSPOF,2)</f>
        <v>27</v>
      </c>
      <c r="S4" s="537" t="s">
        <v>30</v>
      </c>
      <c r="T4" s="373" t="e">
        <f t="shared" si="2"/>
        <v>#N/A</v>
      </c>
      <c r="U4" s="542" t="s">
        <v>30</v>
      </c>
      <c r="V4" s="374" t="e">
        <f t="shared" si="3"/>
        <v>#N/A</v>
      </c>
      <c r="W4" s="540">
        <f t="shared" si="4"/>
        <v>75</v>
      </c>
      <c r="X4" s="375" t="e">
        <f t="shared" si="5"/>
        <v>#VALUE!</v>
      </c>
      <c r="Y4" s="376" t="e">
        <f t="shared" si="6"/>
        <v>#VALUE!</v>
      </c>
      <c r="Z4" s="572">
        <v>2</v>
      </c>
      <c r="AA4" s="377" t="e">
        <f t="shared" si="7"/>
        <v>#VALUE!</v>
      </c>
      <c r="AB4" s="611"/>
      <c r="AC4" s="394" t="s">
        <v>44</v>
      </c>
    </row>
    <row r="5" spans="1:29" ht="13.5" customHeight="1">
      <c r="A5" s="613" t="s">
        <v>1980</v>
      </c>
      <c r="B5" s="614" t="s">
        <v>1978</v>
      </c>
      <c r="C5" s="614" t="s">
        <v>1979</v>
      </c>
      <c r="D5" s="414" t="s">
        <v>1116</v>
      </c>
      <c r="E5" s="534">
        <v>4.119</v>
      </c>
      <c r="F5" s="372">
        <f>VLOOKUP(E5*(-1),DISTPOF,2)</f>
        <v>16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9">
        <v>1.25</v>
      </c>
      <c r="N5" s="372">
        <f>VLOOKUP(M5,HAUTPOF,2)</f>
        <v>27</v>
      </c>
      <c r="O5" s="538" t="s">
        <v>30</v>
      </c>
      <c r="P5" s="374" t="e">
        <f t="shared" si="1"/>
        <v>#N/A</v>
      </c>
      <c r="Q5" s="539">
        <v>8.36</v>
      </c>
      <c r="R5" s="372">
        <f>VLOOKUP(Q5,PDSPOF,2)</f>
        <v>28</v>
      </c>
      <c r="S5" s="537" t="s">
        <v>30</v>
      </c>
      <c r="T5" s="373" t="e">
        <f t="shared" si="2"/>
        <v>#N/A</v>
      </c>
      <c r="U5" s="542" t="s">
        <v>30</v>
      </c>
      <c r="V5" s="374" t="e">
        <f t="shared" si="3"/>
        <v>#N/A</v>
      </c>
      <c r="W5" s="540">
        <f t="shared" si="4"/>
        <v>71</v>
      </c>
      <c r="X5" s="375" t="e">
        <f t="shared" si="5"/>
        <v>#VALUE!</v>
      </c>
      <c r="Y5" s="376" t="e">
        <f t="shared" si="6"/>
        <v>#VALUE!</v>
      </c>
      <c r="Z5" s="572">
        <v>3</v>
      </c>
      <c r="AA5" s="377" t="e">
        <f t="shared" si="7"/>
        <v>#VALUE!</v>
      </c>
      <c r="AB5" s="611"/>
      <c r="AC5" s="394" t="s">
        <v>44</v>
      </c>
    </row>
    <row r="6" spans="1:29" ht="13.5" customHeight="1">
      <c r="A6" s="613" t="s">
        <v>2256</v>
      </c>
      <c r="B6" s="614" t="s">
        <v>2255</v>
      </c>
      <c r="C6" s="614" t="s">
        <v>1783</v>
      </c>
      <c r="D6" s="414" t="s">
        <v>151</v>
      </c>
      <c r="E6" s="534">
        <v>4.086</v>
      </c>
      <c r="F6" s="372">
        <f>VLOOKUP(E6*(-1),DISTPOF,2)</f>
        <v>16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9">
        <v>1.15</v>
      </c>
      <c r="N6" s="372">
        <f>VLOOKUP(M6,HAUTPOF,2)</f>
        <v>21</v>
      </c>
      <c r="O6" s="538" t="s">
        <v>30</v>
      </c>
      <c r="P6" s="374" t="e">
        <f t="shared" si="1"/>
        <v>#N/A</v>
      </c>
      <c r="Q6" s="539">
        <v>9.38</v>
      </c>
      <c r="R6" s="372">
        <f>VLOOKUP(Q6,PDSPOF,2)</f>
        <v>29</v>
      </c>
      <c r="S6" s="537" t="s">
        <v>30</v>
      </c>
      <c r="T6" s="373" t="e">
        <f t="shared" si="2"/>
        <v>#N/A</v>
      </c>
      <c r="U6" s="542" t="s">
        <v>30</v>
      </c>
      <c r="V6" s="374" t="e">
        <f t="shared" si="3"/>
        <v>#N/A</v>
      </c>
      <c r="W6" s="540">
        <f t="shared" si="4"/>
        <v>66</v>
      </c>
      <c r="X6" s="375" t="e">
        <f t="shared" si="5"/>
        <v>#VALUE!</v>
      </c>
      <c r="Y6" s="376" t="e">
        <f t="shared" si="6"/>
        <v>#VALUE!</v>
      </c>
      <c r="Z6" s="376">
        <v>4</v>
      </c>
      <c r="AA6" s="377" t="e">
        <f t="shared" si="7"/>
        <v>#VALUE!</v>
      </c>
      <c r="AB6" s="611"/>
      <c r="AC6" s="394" t="s">
        <v>44</v>
      </c>
    </row>
    <row r="7" spans="1:29" ht="13.5" customHeight="1">
      <c r="A7" s="613" t="s">
        <v>1724</v>
      </c>
      <c r="B7" s="614" t="s">
        <v>1688</v>
      </c>
      <c r="C7" s="614" t="s">
        <v>1723</v>
      </c>
      <c r="D7" s="414" t="s">
        <v>153</v>
      </c>
      <c r="E7" s="534">
        <v>3.382</v>
      </c>
      <c r="F7" s="372">
        <f>VLOOKUP(E7*(-1),DISTPOF,2)</f>
        <v>28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9">
        <v>1</v>
      </c>
      <c r="N7" s="372">
        <f>VLOOKUP(M7,HAUTPOF,2)</f>
        <v>13</v>
      </c>
      <c r="O7" s="538" t="s">
        <v>30</v>
      </c>
      <c r="P7" s="374" t="e">
        <f t="shared" si="1"/>
        <v>#N/A</v>
      </c>
      <c r="Q7" s="539">
        <v>7.2</v>
      </c>
      <c r="R7" s="372">
        <f>VLOOKUP(Q7,PDSPOF,2)</f>
        <v>25</v>
      </c>
      <c r="S7" s="537" t="s">
        <v>30</v>
      </c>
      <c r="T7" s="373" t="e">
        <f t="shared" si="2"/>
        <v>#N/A</v>
      </c>
      <c r="U7" s="542" t="s">
        <v>30</v>
      </c>
      <c r="V7" s="374" t="e">
        <f t="shared" si="3"/>
        <v>#N/A</v>
      </c>
      <c r="W7" s="540">
        <f t="shared" si="4"/>
        <v>66</v>
      </c>
      <c r="X7" s="375" t="e">
        <f t="shared" si="5"/>
        <v>#VALUE!</v>
      </c>
      <c r="Y7" s="376" t="e">
        <f t="shared" si="6"/>
        <v>#VALUE!</v>
      </c>
      <c r="Z7" s="376">
        <v>4</v>
      </c>
      <c r="AA7" s="377" t="e">
        <f t="shared" si="7"/>
        <v>#VALUE!</v>
      </c>
      <c r="AB7" s="611"/>
      <c r="AC7" s="394" t="s">
        <v>44</v>
      </c>
    </row>
    <row r="8" spans="1:29" ht="13.5" customHeight="1">
      <c r="A8" s="613" t="s">
        <v>2237</v>
      </c>
      <c r="B8" s="614" t="s">
        <v>2235</v>
      </c>
      <c r="C8" s="614" t="s">
        <v>2236</v>
      </c>
      <c r="D8" s="414" t="s">
        <v>151</v>
      </c>
      <c r="E8" s="534">
        <v>3.569</v>
      </c>
      <c r="F8" s="372">
        <f>VLOOKUP(E8*(-1),DISTPOF,2)</f>
        <v>22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9">
        <v>1.05</v>
      </c>
      <c r="N8" s="372">
        <f>VLOOKUP(M8,HAUTPOF,2)</f>
        <v>14</v>
      </c>
      <c r="O8" s="538" t="s">
        <v>30</v>
      </c>
      <c r="P8" s="374" t="e">
        <f t="shared" si="1"/>
        <v>#N/A</v>
      </c>
      <c r="Q8" s="539">
        <v>9.2</v>
      </c>
      <c r="R8" s="372">
        <f>VLOOKUP(Q8,PDSPOF,2)</f>
        <v>29</v>
      </c>
      <c r="S8" s="537" t="s">
        <v>30</v>
      </c>
      <c r="T8" s="373" t="e">
        <f t="shared" si="2"/>
        <v>#N/A</v>
      </c>
      <c r="U8" s="542" t="s">
        <v>30</v>
      </c>
      <c r="V8" s="374" t="e">
        <f t="shared" si="3"/>
        <v>#N/A</v>
      </c>
      <c r="W8" s="540">
        <f t="shared" si="4"/>
        <v>65</v>
      </c>
      <c r="X8" s="375" t="e">
        <f t="shared" si="5"/>
        <v>#VALUE!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44</v>
      </c>
    </row>
    <row r="9" spans="1:29" ht="13.5" customHeight="1">
      <c r="A9" s="613">
        <v>1486166</v>
      </c>
      <c r="B9" s="614" t="s">
        <v>1159</v>
      </c>
      <c r="C9" s="614" t="s">
        <v>1481</v>
      </c>
      <c r="D9" s="414" t="s">
        <v>1126</v>
      </c>
      <c r="E9" s="534">
        <v>4.221</v>
      </c>
      <c r="F9" s="372">
        <f>VLOOKUP(E9*(-1),DISTPOF,2)</f>
        <v>14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9">
        <v>1.15</v>
      </c>
      <c r="N9" s="372">
        <f>VLOOKUP(M9,HAUTPOF,2)</f>
        <v>21</v>
      </c>
      <c r="O9" s="538" t="s">
        <v>30</v>
      </c>
      <c r="P9" s="374" t="e">
        <f t="shared" si="1"/>
        <v>#N/A</v>
      </c>
      <c r="Q9" s="539">
        <v>7.6</v>
      </c>
      <c r="R9" s="372">
        <f>VLOOKUP(Q9,PDSPOF,2)</f>
        <v>27</v>
      </c>
      <c r="S9" s="537" t="s">
        <v>30</v>
      </c>
      <c r="T9" s="373" t="e">
        <f t="shared" si="2"/>
        <v>#N/A</v>
      </c>
      <c r="U9" s="542" t="s">
        <v>30</v>
      </c>
      <c r="V9" s="374" t="e">
        <f t="shared" si="3"/>
        <v>#N/A</v>
      </c>
      <c r="W9" s="540">
        <f t="shared" si="4"/>
        <v>62</v>
      </c>
      <c r="X9" s="375" t="e">
        <f t="shared" si="5"/>
        <v>#VALUE!</v>
      </c>
      <c r="Y9" s="376" t="e">
        <f t="shared" si="6"/>
        <v>#VALUE!</v>
      </c>
      <c r="Z9" s="376">
        <v>7</v>
      </c>
      <c r="AA9" s="377" t="e">
        <f t="shared" si="7"/>
        <v>#VALUE!</v>
      </c>
      <c r="AB9" s="611"/>
      <c r="AC9" s="394" t="s">
        <v>44</v>
      </c>
    </row>
    <row r="10" spans="1:29" ht="13.5" customHeight="1">
      <c r="A10" s="613">
        <v>1482171</v>
      </c>
      <c r="B10" s="614" t="s">
        <v>1217</v>
      </c>
      <c r="C10" s="614" t="s">
        <v>1218</v>
      </c>
      <c r="D10" s="414" t="s">
        <v>169</v>
      </c>
      <c r="E10" s="534">
        <v>3.492</v>
      </c>
      <c r="F10" s="372">
        <f>VLOOKUP(E10*(-1),DISTPOF,2)</f>
        <v>24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9">
        <v>1.05</v>
      </c>
      <c r="N10" s="372">
        <f>VLOOKUP(M10,HAUTPOF,2)</f>
        <v>14</v>
      </c>
      <c r="O10" s="538" t="s">
        <v>30</v>
      </c>
      <c r="P10" s="374" t="e">
        <f t="shared" si="1"/>
        <v>#N/A</v>
      </c>
      <c r="Q10" s="539">
        <v>6.75</v>
      </c>
      <c r="R10" s="372">
        <f>VLOOKUP(Q10,PDSPOF,2)</f>
        <v>23</v>
      </c>
      <c r="S10" s="537" t="s">
        <v>30</v>
      </c>
      <c r="T10" s="373" t="e">
        <f t="shared" si="2"/>
        <v>#N/A</v>
      </c>
      <c r="U10" s="542" t="s">
        <v>30</v>
      </c>
      <c r="V10" s="374" t="e">
        <f t="shared" si="3"/>
        <v>#N/A</v>
      </c>
      <c r="W10" s="540">
        <f t="shared" si="4"/>
        <v>61</v>
      </c>
      <c r="X10" s="375" t="e">
        <f t="shared" si="5"/>
        <v>#VALUE!</v>
      </c>
      <c r="Y10" s="376" t="e">
        <f t="shared" si="6"/>
        <v>#VALUE!</v>
      </c>
      <c r="Z10" s="376">
        <v>8</v>
      </c>
      <c r="AA10" s="377" t="e">
        <f t="shared" si="7"/>
        <v>#VALUE!</v>
      </c>
      <c r="AB10" s="611"/>
      <c r="AC10" s="394" t="s">
        <v>44</v>
      </c>
    </row>
    <row r="11" spans="1:29" ht="13.5" customHeight="1">
      <c r="A11" s="613" t="s">
        <v>1989</v>
      </c>
      <c r="B11" s="614" t="s">
        <v>1987</v>
      </c>
      <c r="C11" s="614" t="s">
        <v>1988</v>
      </c>
      <c r="D11" s="414" t="s">
        <v>1116</v>
      </c>
      <c r="E11" s="534">
        <v>4.062</v>
      </c>
      <c r="F11" s="372">
        <f>VLOOKUP(E11*(-1),DISTPOF,2)</f>
        <v>17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9">
        <v>1.05</v>
      </c>
      <c r="N11" s="372">
        <f>VLOOKUP(M11,HAUTPOF,2)</f>
        <v>14</v>
      </c>
      <c r="O11" s="538" t="s">
        <v>30</v>
      </c>
      <c r="P11" s="374" t="e">
        <f t="shared" si="1"/>
        <v>#N/A</v>
      </c>
      <c r="Q11" s="539">
        <v>8.76</v>
      </c>
      <c r="R11" s="372">
        <f>VLOOKUP(Q11,PDSPOF,2)</f>
        <v>28</v>
      </c>
      <c r="S11" s="537" t="s">
        <v>30</v>
      </c>
      <c r="T11" s="373" t="e">
        <f t="shared" si="2"/>
        <v>#N/A</v>
      </c>
      <c r="U11" s="542" t="s">
        <v>30</v>
      </c>
      <c r="V11" s="374" t="e">
        <f t="shared" si="3"/>
        <v>#N/A</v>
      </c>
      <c r="W11" s="540">
        <f t="shared" si="4"/>
        <v>59</v>
      </c>
      <c r="X11" s="375" t="e">
        <f t="shared" si="5"/>
        <v>#VALUE!</v>
      </c>
      <c r="Y11" s="376" t="e">
        <f t="shared" si="6"/>
        <v>#VALUE!</v>
      </c>
      <c r="Z11" s="376">
        <v>9</v>
      </c>
      <c r="AA11" s="377" t="e">
        <f t="shared" si="7"/>
        <v>#VALUE!</v>
      </c>
      <c r="AB11" s="611"/>
      <c r="AC11" s="394" t="s">
        <v>44</v>
      </c>
    </row>
    <row r="12" spans="1:29" ht="13.5" customHeight="1">
      <c r="A12" s="613" t="s">
        <v>1728</v>
      </c>
      <c r="B12" s="614" t="s">
        <v>1689</v>
      </c>
      <c r="C12" s="614" t="s">
        <v>1727</v>
      </c>
      <c r="D12" s="414" t="s">
        <v>153</v>
      </c>
      <c r="E12" s="534">
        <v>3.502</v>
      </c>
      <c r="F12" s="372">
        <f>VLOOKUP(E12*(-1),DISTPOF,2)</f>
        <v>24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9">
        <v>1</v>
      </c>
      <c r="N12" s="372">
        <f>VLOOKUP(M12,HAUTPOF,2)</f>
        <v>13</v>
      </c>
      <c r="O12" s="538" t="s">
        <v>30</v>
      </c>
      <c r="P12" s="374" t="e">
        <f t="shared" si="1"/>
        <v>#N/A</v>
      </c>
      <c r="Q12" s="539">
        <v>5.96</v>
      </c>
      <c r="R12" s="372">
        <f>VLOOKUP(Q12,PDSPOF,2)</f>
        <v>16</v>
      </c>
      <c r="S12" s="537" t="s">
        <v>30</v>
      </c>
      <c r="T12" s="373" t="e">
        <f t="shared" si="2"/>
        <v>#N/A</v>
      </c>
      <c r="U12" s="542" t="s">
        <v>30</v>
      </c>
      <c r="V12" s="374" t="e">
        <f t="shared" si="3"/>
        <v>#N/A</v>
      </c>
      <c r="W12" s="540">
        <f t="shared" si="4"/>
        <v>53</v>
      </c>
      <c r="X12" s="375" t="e">
        <f t="shared" si="5"/>
        <v>#VALUE!</v>
      </c>
      <c r="Y12" s="376" t="e">
        <f t="shared" si="6"/>
        <v>#VALUE!</v>
      </c>
      <c r="Z12" s="376">
        <v>10</v>
      </c>
      <c r="AA12" s="377" t="e">
        <f t="shared" si="7"/>
        <v>#VALUE!</v>
      </c>
      <c r="AB12" s="611"/>
      <c r="AC12" s="394" t="s">
        <v>44</v>
      </c>
    </row>
    <row r="13" spans="1:29" ht="13.5" customHeight="1">
      <c r="A13" s="613">
        <v>1391259</v>
      </c>
      <c r="B13" s="614" t="s">
        <v>1155</v>
      </c>
      <c r="C13" s="614" t="s">
        <v>1144</v>
      </c>
      <c r="D13" s="414" t="s">
        <v>1126</v>
      </c>
      <c r="E13" s="534">
        <v>5.035</v>
      </c>
      <c r="F13" s="372">
        <f>VLOOKUP(E13*(-1),DISTPOF,2)</f>
        <v>9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9">
        <v>1.05</v>
      </c>
      <c r="N13" s="372">
        <f>VLOOKUP(M13,HAUTPOF,2)</f>
        <v>14</v>
      </c>
      <c r="O13" s="538" t="s">
        <v>30</v>
      </c>
      <c r="P13" s="374" t="e">
        <f t="shared" si="1"/>
        <v>#N/A</v>
      </c>
      <c r="Q13" s="539">
        <v>9.02</v>
      </c>
      <c r="R13" s="372">
        <f>VLOOKUP(Q13,PDSPOF,2)</f>
        <v>29</v>
      </c>
      <c r="S13" s="537" t="s">
        <v>30</v>
      </c>
      <c r="T13" s="373" t="e">
        <f t="shared" si="2"/>
        <v>#N/A</v>
      </c>
      <c r="U13" s="542" t="s">
        <v>30</v>
      </c>
      <c r="V13" s="374" t="e">
        <f t="shared" si="3"/>
        <v>#N/A</v>
      </c>
      <c r="W13" s="540">
        <f t="shared" si="4"/>
        <v>52</v>
      </c>
      <c r="X13" s="375" t="e">
        <f t="shared" si="5"/>
        <v>#VALUE!</v>
      </c>
      <c r="Y13" s="376" t="e">
        <f t="shared" si="6"/>
        <v>#VALUE!</v>
      </c>
      <c r="Z13" s="376">
        <v>11</v>
      </c>
      <c r="AA13" s="377" t="e">
        <f t="shared" si="7"/>
        <v>#VALUE!</v>
      </c>
      <c r="AB13" s="611"/>
      <c r="AC13" s="394" t="s">
        <v>44</v>
      </c>
    </row>
    <row r="14" spans="1:29" ht="13.5" customHeight="1">
      <c r="A14" s="613" t="s">
        <v>2394</v>
      </c>
      <c r="B14" s="614" t="s">
        <v>2392</v>
      </c>
      <c r="C14" s="614" t="s">
        <v>2393</v>
      </c>
      <c r="D14" s="414" t="s">
        <v>175</v>
      </c>
      <c r="E14" s="534">
        <v>4.104</v>
      </c>
      <c r="F14" s="372">
        <f>VLOOKUP(E14*(-1),DISTPOF,2)</f>
        <v>16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9">
        <v>1</v>
      </c>
      <c r="N14" s="372">
        <f>VLOOKUP(M14,HAUTPOF,2)</f>
        <v>13</v>
      </c>
      <c r="O14" s="538" t="s">
        <v>30</v>
      </c>
      <c r="P14" s="374" t="e">
        <f t="shared" si="1"/>
        <v>#N/A</v>
      </c>
      <c r="Q14" s="539">
        <v>6.8</v>
      </c>
      <c r="R14" s="372">
        <f>VLOOKUP(Q14,PDSPOF,2)</f>
        <v>23</v>
      </c>
      <c r="S14" s="537" t="s">
        <v>30</v>
      </c>
      <c r="T14" s="373" t="e">
        <f t="shared" si="2"/>
        <v>#N/A</v>
      </c>
      <c r="U14" s="542" t="s">
        <v>30</v>
      </c>
      <c r="V14" s="374" t="e">
        <f t="shared" si="3"/>
        <v>#N/A</v>
      </c>
      <c r="W14" s="540">
        <f t="shared" si="4"/>
        <v>52</v>
      </c>
      <c r="X14" s="375" t="e">
        <f t="shared" si="5"/>
        <v>#VALUE!</v>
      </c>
      <c r="Y14" s="376" t="e">
        <f t="shared" si="6"/>
        <v>#VALUE!</v>
      </c>
      <c r="Z14" s="376">
        <v>11</v>
      </c>
      <c r="AA14" s="377" t="e">
        <f t="shared" si="7"/>
        <v>#VALUE!</v>
      </c>
      <c r="AB14" s="611"/>
      <c r="AC14" s="394" t="s">
        <v>44</v>
      </c>
    </row>
    <row r="15" spans="1:29" ht="13.5" customHeight="1">
      <c r="A15" s="613">
        <v>1513855</v>
      </c>
      <c r="B15" s="614" t="s">
        <v>1142</v>
      </c>
      <c r="C15" s="614" t="s">
        <v>1143</v>
      </c>
      <c r="D15" s="414" t="s">
        <v>1126</v>
      </c>
      <c r="E15" s="534">
        <v>3.499</v>
      </c>
      <c r="F15" s="372">
        <f>VLOOKUP(E15*(-1),DISTPOF,2)</f>
        <v>24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9">
        <v>0.9</v>
      </c>
      <c r="N15" s="372">
        <f>VLOOKUP(M15,HAUTPOF,2)</f>
        <v>8</v>
      </c>
      <c r="O15" s="538" t="s">
        <v>30</v>
      </c>
      <c r="P15" s="374" t="e">
        <f t="shared" si="1"/>
        <v>#N/A</v>
      </c>
      <c r="Q15" s="539">
        <v>6.18</v>
      </c>
      <c r="R15" s="372">
        <f>VLOOKUP(Q15,PDSPOF,2)</f>
        <v>18</v>
      </c>
      <c r="S15" s="537" t="s">
        <v>30</v>
      </c>
      <c r="T15" s="373" t="e">
        <f t="shared" si="2"/>
        <v>#N/A</v>
      </c>
      <c r="U15" s="542" t="s">
        <v>30</v>
      </c>
      <c r="V15" s="374" t="e">
        <f t="shared" si="3"/>
        <v>#N/A</v>
      </c>
      <c r="W15" s="540">
        <f t="shared" si="4"/>
        <v>50</v>
      </c>
      <c r="X15" s="375" t="e">
        <f t="shared" si="5"/>
        <v>#VALUE!</v>
      </c>
      <c r="Y15" s="376" t="e">
        <f t="shared" si="6"/>
        <v>#VALUE!</v>
      </c>
      <c r="Z15" s="376">
        <v>13</v>
      </c>
      <c r="AA15" s="377" t="e">
        <f t="shared" si="7"/>
        <v>#VALUE!</v>
      </c>
      <c r="AB15" s="611"/>
      <c r="AC15" s="394" t="s">
        <v>44</v>
      </c>
    </row>
    <row r="16" spans="1:29" ht="13.5" customHeight="1">
      <c r="A16" s="613" t="s">
        <v>1504</v>
      </c>
      <c r="B16" s="614" t="s">
        <v>1502</v>
      </c>
      <c r="C16" s="614" t="s">
        <v>1503</v>
      </c>
      <c r="D16" s="414" t="s">
        <v>158</v>
      </c>
      <c r="E16" s="534">
        <v>4.472</v>
      </c>
      <c r="F16" s="372">
        <f>VLOOKUP(E16*(-1),DISTPOF,2)</f>
        <v>12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9">
        <v>1.05</v>
      </c>
      <c r="N16" s="372">
        <f>VLOOKUP(M16,HAUTPOF,2)</f>
        <v>14</v>
      </c>
      <c r="O16" s="538" t="s">
        <v>30</v>
      </c>
      <c r="P16" s="374" t="e">
        <f t="shared" si="1"/>
        <v>#N/A</v>
      </c>
      <c r="Q16" s="539">
        <v>6.75</v>
      </c>
      <c r="R16" s="372">
        <f>VLOOKUP(Q16,PDSPOF,2)</f>
        <v>23</v>
      </c>
      <c r="S16" s="537" t="s">
        <v>30</v>
      </c>
      <c r="T16" s="373" t="e">
        <f t="shared" si="2"/>
        <v>#N/A</v>
      </c>
      <c r="U16" s="542" t="s">
        <v>30</v>
      </c>
      <c r="V16" s="374" t="e">
        <f t="shared" si="3"/>
        <v>#N/A</v>
      </c>
      <c r="W16" s="540">
        <f t="shared" si="4"/>
        <v>49</v>
      </c>
      <c r="X16" s="375" t="e">
        <f t="shared" si="5"/>
        <v>#VALUE!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44</v>
      </c>
    </row>
    <row r="17" spans="1:29" ht="13.5" customHeight="1">
      <c r="A17" s="613" t="s">
        <v>2389</v>
      </c>
      <c r="B17" s="614" t="s">
        <v>2387</v>
      </c>
      <c r="C17" s="614" t="s">
        <v>2388</v>
      </c>
      <c r="D17" s="414" t="s">
        <v>175</v>
      </c>
      <c r="E17" s="534">
        <v>4.344</v>
      </c>
      <c r="F17" s="372">
        <f>VLOOKUP(E17*(-1),DISTPOF,2)</f>
        <v>13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9">
        <v>0.9</v>
      </c>
      <c r="N17" s="372">
        <f>VLOOKUP(M17,HAUTPOF,2)</f>
        <v>8</v>
      </c>
      <c r="O17" s="538" t="s">
        <v>30</v>
      </c>
      <c r="P17" s="374" t="e">
        <f t="shared" si="1"/>
        <v>#N/A</v>
      </c>
      <c r="Q17" s="539">
        <v>6.4</v>
      </c>
      <c r="R17" s="372">
        <f>VLOOKUP(Q17,PDSPOF,2)</f>
        <v>20</v>
      </c>
      <c r="S17" s="537" t="s">
        <v>30</v>
      </c>
      <c r="T17" s="373" t="e">
        <f t="shared" si="2"/>
        <v>#N/A</v>
      </c>
      <c r="U17" s="542" t="s">
        <v>30</v>
      </c>
      <c r="V17" s="374" t="e">
        <f t="shared" si="3"/>
        <v>#N/A</v>
      </c>
      <c r="W17" s="540">
        <f t="shared" si="4"/>
        <v>41</v>
      </c>
      <c r="X17" s="375" t="e">
        <f t="shared" si="5"/>
        <v>#VALUE!</v>
      </c>
      <c r="Y17" s="376" t="e">
        <f t="shared" si="6"/>
        <v>#VALUE!</v>
      </c>
      <c r="Z17" s="376">
        <v>15</v>
      </c>
      <c r="AA17" s="377" t="e">
        <f t="shared" si="7"/>
        <v>#VALUE!</v>
      </c>
      <c r="AB17" s="611"/>
      <c r="AC17" s="394" t="s">
        <v>44</v>
      </c>
    </row>
    <row r="18" spans="1:29" ht="13.5" customHeight="1">
      <c r="A18" s="613" t="s">
        <v>2397</v>
      </c>
      <c r="B18" s="614" t="s">
        <v>2395</v>
      </c>
      <c r="C18" s="614" t="s">
        <v>2396</v>
      </c>
      <c r="D18" s="615" t="s">
        <v>175</v>
      </c>
      <c r="E18" s="534">
        <v>4.488</v>
      </c>
      <c r="F18" s="372">
        <f>VLOOKUP(E18*(-1),DISTPOF,2)</f>
        <v>12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9">
        <v>0.85</v>
      </c>
      <c r="N18" s="372">
        <f>VLOOKUP(M18,HAUTPOF,2)</f>
        <v>6</v>
      </c>
      <c r="O18" s="538" t="s">
        <v>30</v>
      </c>
      <c r="P18" s="374" t="e">
        <f t="shared" si="1"/>
        <v>#N/A</v>
      </c>
      <c r="Q18" s="539">
        <v>6.62</v>
      </c>
      <c r="R18" s="372">
        <f>VLOOKUP(Q18,PDSPOF,2)</f>
        <v>22</v>
      </c>
      <c r="S18" s="537" t="s">
        <v>30</v>
      </c>
      <c r="T18" s="373" t="e">
        <f t="shared" si="2"/>
        <v>#N/A</v>
      </c>
      <c r="U18" s="542" t="s">
        <v>30</v>
      </c>
      <c r="V18" s="374" t="e">
        <f t="shared" si="3"/>
        <v>#N/A</v>
      </c>
      <c r="W18" s="540">
        <f t="shared" si="4"/>
        <v>40</v>
      </c>
      <c r="X18" s="375" t="e">
        <f t="shared" si="5"/>
        <v>#VALUE!</v>
      </c>
      <c r="Y18" s="376" t="e">
        <f t="shared" si="6"/>
        <v>#VALUE!</v>
      </c>
      <c r="Z18" s="376">
        <v>16</v>
      </c>
      <c r="AA18" s="377" t="e">
        <f t="shared" si="7"/>
        <v>#VALUE!</v>
      </c>
      <c r="AB18" s="611"/>
      <c r="AC18" s="394" t="s">
        <v>44</v>
      </c>
    </row>
    <row r="19" spans="1:29" ht="13.5" customHeight="1">
      <c r="A19" s="613" t="s">
        <v>1974</v>
      </c>
      <c r="B19" s="614" t="s">
        <v>1972</v>
      </c>
      <c r="C19" s="614" t="s">
        <v>1973</v>
      </c>
      <c r="D19" s="615" t="s">
        <v>1116</v>
      </c>
      <c r="E19" s="534">
        <v>4.187</v>
      </c>
      <c r="F19" s="372">
        <f>VLOOKUP(E19*(-1),DISTPOF,2)</f>
        <v>15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9">
        <v>0.95</v>
      </c>
      <c r="N19" s="372">
        <f>VLOOKUP(M19,HAUTPOF,2)</f>
        <v>11</v>
      </c>
      <c r="O19" s="538" t="s">
        <v>30</v>
      </c>
      <c r="P19" s="374" t="e">
        <f t="shared" si="1"/>
        <v>#N/A</v>
      </c>
      <c r="Q19" s="539">
        <v>5.65</v>
      </c>
      <c r="R19" s="372">
        <f>VLOOKUP(Q19,PDSPOF,2)</f>
        <v>13</v>
      </c>
      <c r="S19" s="537" t="s">
        <v>30</v>
      </c>
      <c r="T19" s="373" t="e">
        <f t="shared" si="2"/>
        <v>#N/A</v>
      </c>
      <c r="U19" s="542" t="s">
        <v>30</v>
      </c>
      <c r="V19" s="374" t="e">
        <f t="shared" si="3"/>
        <v>#N/A</v>
      </c>
      <c r="W19" s="540">
        <f t="shared" si="4"/>
        <v>39</v>
      </c>
      <c r="X19" s="375" t="e">
        <f t="shared" si="5"/>
        <v>#VALUE!</v>
      </c>
      <c r="Y19" s="376" t="e">
        <f t="shared" si="6"/>
        <v>#VALUE!</v>
      </c>
      <c r="Z19" s="376">
        <v>17</v>
      </c>
      <c r="AA19" s="377" t="e">
        <f t="shared" si="7"/>
        <v>#VALUE!</v>
      </c>
      <c r="AB19" s="611"/>
      <c r="AC19" s="394" t="s">
        <v>44</v>
      </c>
    </row>
    <row r="20" spans="1:29" ht="13.5" customHeight="1">
      <c r="A20" s="613" t="s">
        <v>2386</v>
      </c>
      <c r="B20" s="614" t="s">
        <v>2384</v>
      </c>
      <c r="C20" s="614" t="s">
        <v>2385</v>
      </c>
      <c r="D20" s="615" t="s">
        <v>175</v>
      </c>
      <c r="E20" s="534">
        <v>4.016</v>
      </c>
      <c r="F20" s="372">
        <f>VLOOKUP(E20*(-1),DISTPOF,2)</f>
        <v>19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9">
        <v>1.05</v>
      </c>
      <c r="N20" s="372">
        <f>VLOOKUP(M20,HAUTPOF,2)</f>
        <v>14</v>
      </c>
      <c r="O20" s="538" t="s">
        <v>30</v>
      </c>
      <c r="P20" s="374" t="e">
        <f t="shared" si="1"/>
        <v>#N/A</v>
      </c>
      <c r="Q20" s="539">
        <v>4.55</v>
      </c>
      <c r="R20" s="372">
        <f>VLOOKUP(Q20,PDSPOF,2)</f>
        <v>5</v>
      </c>
      <c r="S20" s="537" t="s">
        <v>30</v>
      </c>
      <c r="T20" s="373" t="e">
        <f t="shared" si="2"/>
        <v>#N/A</v>
      </c>
      <c r="U20" s="542" t="s">
        <v>30</v>
      </c>
      <c r="V20" s="374" t="e">
        <f t="shared" si="3"/>
        <v>#N/A</v>
      </c>
      <c r="W20" s="540">
        <f t="shared" si="4"/>
        <v>38</v>
      </c>
      <c r="X20" s="375" t="e">
        <f t="shared" si="5"/>
        <v>#VALUE!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44</v>
      </c>
    </row>
    <row r="21" spans="1:29" ht="13.5" customHeight="1">
      <c r="A21" s="613" t="s">
        <v>2264</v>
      </c>
      <c r="B21" s="614" t="s">
        <v>2263</v>
      </c>
      <c r="C21" s="614" t="s">
        <v>1706</v>
      </c>
      <c r="D21" s="615" t="s">
        <v>151</v>
      </c>
      <c r="E21" s="534">
        <v>4.256</v>
      </c>
      <c r="F21" s="372">
        <f>VLOOKUP(E21*(-1),DISTPOF,2)</f>
        <v>14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9">
        <v>0.95</v>
      </c>
      <c r="N21" s="372">
        <f>VLOOKUP(M21,HAUTPOF,2)</f>
        <v>11</v>
      </c>
      <c r="O21" s="538" t="s">
        <v>30</v>
      </c>
      <c r="P21" s="374" t="e">
        <f t="shared" si="1"/>
        <v>#N/A</v>
      </c>
      <c r="Q21" s="539">
        <v>5.5</v>
      </c>
      <c r="R21" s="372">
        <f>VLOOKUP(Q21,PDSPOF,2)</f>
        <v>12</v>
      </c>
      <c r="S21" s="537" t="s">
        <v>30</v>
      </c>
      <c r="T21" s="373" t="e">
        <f t="shared" si="2"/>
        <v>#N/A</v>
      </c>
      <c r="U21" s="542" t="s">
        <v>30</v>
      </c>
      <c r="V21" s="374" t="e">
        <f t="shared" si="3"/>
        <v>#N/A</v>
      </c>
      <c r="W21" s="540">
        <f t="shared" si="4"/>
        <v>37</v>
      </c>
      <c r="X21" s="375" t="e">
        <f t="shared" si="5"/>
        <v>#VALUE!</v>
      </c>
      <c r="Y21" s="376" t="e">
        <f t="shared" si="6"/>
        <v>#VALUE!</v>
      </c>
      <c r="Z21" s="376">
        <v>19</v>
      </c>
      <c r="AA21" s="377" t="e">
        <f t="shared" si="7"/>
        <v>#VALUE!</v>
      </c>
      <c r="AB21" s="611"/>
      <c r="AC21" s="394" t="s">
        <v>44</v>
      </c>
    </row>
    <row r="22" spans="1:29" ht="13.5" customHeight="1">
      <c r="A22" s="613" t="s">
        <v>2086</v>
      </c>
      <c r="B22" s="614" t="s">
        <v>2084</v>
      </c>
      <c r="C22" s="614" t="s">
        <v>2085</v>
      </c>
      <c r="D22" s="615" t="s">
        <v>156</v>
      </c>
      <c r="E22" s="534">
        <v>4.142</v>
      </c>
      <c r="F22" s="372">
        <f>VLOOKUP(E22*(-1),DISTPOF,2)</f>
        <v>15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9">
        <v>0.95</v>
      </c>
      <c r="N22" s="372">
        <f>VLOOKUP(M22,HAUTPOF,2)</f>
        <v>11</v>
      </c>
      <c r="O22" s="538" t="s">
        <v>30</v>
      </c>
      <c r="P22" s="374" t="e">
        <f t="shared" si="1"/>
        <v>#N/A</v>
      </c>
      <c r="Q22" s="539">
        <v>5.3</v>
      </c>
      <c r="R22" s="372">
        <f>VLOOKUP(Q22,PDSPOF,2)</f>
        <v>11</v>
      </c>
      <c r="S22" s="537" t="s">
        <v>30</v>
      </c>
      <c r="T22" s="373" t="e">
        <f t="shared" si="2"/>
        <v>#N/A</v>
      </c>
      <c r="U22" s="542" t="s">
        <v>30</v>
      </c>
      <c r="V22" s="374" t="e">
        <f t="shared" si="3"/>
        <v>#N/A</v>
      </c>
      <c r="W22" s="540">
        <f t="shared" si="4"/>
        <v>37</v>
      </c>
      <c r="X22" s="375" t="e">
        <f t="shared" si="5"/>
        <v>#VALUE!</v>
      </c>
      <c r="Y22" s="376" t="e">
        <f t="shared" si="6"/>
        <v>#VALUE!</v>
      </c>
      <c r="Z22" s="376">
        <v>19</v>
      </c>
      <c r="AA22" s="377" t="e">
        <f t="shared" si="7"/>
        <v>#VALUE!</v>
      </c>
      <c r="AB22" s="611"/>
      <c r="AC22" s="394" t="s">
        <v>44</v>
      </c>
    </row>
    <row r="23" spans="1:29" ht="13.5" customHeight="1">
      <c r="A23" s="613" t="s">
        <v>1863</v>
      </c>
      <c r="B23" s="614" t="s">
        <v>1861</v>
      </c>
      <c r="C23" s="614" t="s">
        <v>1862</v>
      </c>
      <c r="D23" s="615" t="s">
        <v>1127</v>
      </c>
      <c r="E23" s="534">
        <v>4.348</v>
      </c>
      <c r="F23" s="372">
        <f>VLOOKUP(E23*(-1),DISTPOF,2)</f>
        <v>13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9">
        <v>0.9</v>
      </c>
      <c r="N23" s="372">
        <f>VLOOKUP(M23,HAUTPOF,2)</f>
        <v>8</v>
      </c>
      <c r="O23" s="538" t="s">
        <v>30</v>
      </c>
      <c r="P23" s="374" t="e">
        <f t="shared" si="1"/>
        <v>#N/A</v>
      </c>
      <c r="Q23" s="539">
        <v>5.75</v>
      </c>
      <c r="R23" s="372">
        <f>VLOOKUP(Q23,PDSPOF,2)</f>
        <v>14</v>
      </c>
      <c r="S23" s="537" t="s">
        <v>30</v>
      </c>
      <c r="T23" s="373" t="e">
        <f t="shared" si="2"/>
        <v>#N/A</v>
      </c>
      <c r="U23" s="542" t="s">
        <v>30</v>
      </c>
      <c r="V23" s="374" t="e">
        <f t="shared" si="3"/>
        <v>#N/A</v>
      </c>
      <c r="W23" s="540">
        <f t="shared" si="4"/>
        <v>35</v>
      </c>
      <c r="X23" s="375" t="e">
        <f t="shared" si="5"/>
        <v>#VALUE!</v>
      </c>
      <c r="Y23" s="376" t="e">
        <f t="shared" si="6"/>
        <v>#VALUE!</v>
      </c>
      <c r="Z23" s="376">
        <v>21</v>
      </c>
      <c r="AA23" s="377" t="e">
        <f t="shared" si="7"/>
        <v>#VALUE!</v>
      </c>
      <c r="AB23" s="611"/>
      <c r="AC23" s="394" t="s">
        <v>44</v>
      </c>
    </row>
    <row r="24" spans="1:29" ht="13.5" customHeight="1">
      <c r="A24" s="613" t="s">
        <v>2391</v>
      </c>
      <c r="B24" s="614" t="s">
        <v>2390</v>
      </c>
      <c r="C24" s="614" t="s">
        <v>1491</v>
      </c>
      <c r="D24" s="615" t="s">
        <v>175</v>
      </c>
      <c r="E24" s="534">
        <v>4.354</v>
      </c>
      <c r="F24" s="372">
        <f>VLOOKUP(E24*(-1),DISTPOF,2)</f>
        <v>13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9">
        <v>0.95</v>
      </c>
      <c r="N24" s="372">
        <f>VLOOKUP(M24,HAUTPOF,2)</f>
        <v>11</v>
      </c>
      <c r="O24" s="538" t="s">
        <v>30</v>
      </c>
      <c r="P24" s="374" t="e">
        <f t="shared" si="1"/>
        <v>#N/A</v>
      </c>
      <c r="Q24" s="539">
        <v>5.25</v>
      </c>
      <c r="R24" s="372">
        <f>VLOOKUP(Q24,PDSPOF,2)</f>
        <v>11</v>
      </c>
      <c r="S24" s="537" t="s">
        <v>30</v>
      </c>
      <c r="T24" s="373" t="e">
        <f t="shared" si="2"/>
        <v>#N/A</v>
      </c>
      <c r="U24" s="542" t="s">
        <v>30</v>
      </c>
      <c r="V24" s="374" t="e">
        <f t="shared" si="3"/>
        <v>#N/A</v>
      </c>
      <c r="W24" s="540">
        <f t="shared" si="4"/>
        <v>35</v>
      </c>
      <c r="X24" s="375" t="e">
        <f t="shared" si="5"/>
        <v>#VALUE!</v>
      </c>
      <c r="Y24" s="376" t="e">
        <f t="shared" si="6"/>
        <v>#VALUE!</v>
      </c>
      <c r="Z24" s="376">
        <v>21</v>
      </c>
      <c r="AA24" s="377" t="e">
        <f t="shared" si="7"/>
        <v>#VALUE!</v>
      </c>
      <c r="AB24" s="611"/>
      <c r="AC24" s="394" t="s">
        <v>44</v>
      </c>
    </row>
    <row r="25" spans="1:29" ht="13.5" customHeight="1">
      <c r="A25" s="613">
        <v>1590588</v>
      </c>
      <c r="B25" s="614" t="s">
        <v>1926</v>
      </c>
      <c r="C25" s="614" t="s">
        <v>1927</v>
      </c>
      <c r="D25" s="615" t="s">
        <v>169</v>
      </c>
      <c r="E25" s="534">
        <v>4.114</v>
      </c>
      <c r="F25" s="372">
        <f>VLOOKUP(E25*(-1),DISTPOF,2)</f>
        <v>16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9">
        <v>0.85</v>
      </c>
      <c r="N25" s="372">
        <f>VLOOKUP(M25,HAUTPOF,2)</f>
        <v>6</v>
      </c>
      <c r="O25" s="538" t="s">
        <v>30</v>
      </c>
      <c r="P25" s="374" t="e">
        <f t="shared" si="1"/>
        <v>#N/A</v>
      </c>
      <c r="Q25" s="539">
        <v>5.46</v>
      </c>
      <c r="R25" s="372">
        <f>VLOOKUP(Q25,PDSPOF,2)</f>
        <v>12</v>
      </c>
      <c r="S25" s="537" t="s">
        <v>30</v>
      </c>
      <c r="T25" s="373" t="e">
        <f t="shared" si="2"/>
        <v>#N/A</v>
      </c>
      <c r="U25" s="542" t="s">
        <v>30</v>
      </c>
      <c r="V25" s="374" t="e">
        <f t="shared" si="3"/>
        <v>#N/A</v>
      </c>
      <c r="W25" s="540">
        <f t="shared" si="4"/>
        <v>34</v>
      </c>
      <c r="X25" s="375" t="e">
        <f t="shared" si="5"/>
        <v>#VALUE!</v>
      </c>
      <c r="Y25" s="376" t="e">
        <f t="shared" si="6"/>
        <v>#VALUE!</v>
      </c>
      <c r="Z25" s="376">
        <v>23</v>
      </c>
      <c r="AA25" s="377" t="e">
        <f t="shared" si="7"/>
        <v>#VALUE!</v>
      </c>
      <c r="AB25" s="611"/>
      <c r="AC25" s="394" t="s">
        <v>44</v>
      </c>
    </row>
    <row r="26" spans="1:29" ht="13.5" customHeight="1">
      <c r="A26" s="613" t="s">
        <v>1851</v>
      </c>
      <c r="B26" s="614" t="s">
        <v>1849</v>
      </c>
      <c r="C26" s="614" t="s">
        <v>1850</v>
      </c>
      <c r="D26" s="615" t="s">
        <v>1127</v>
      </c>
      <c r="E26" s="534">
        <v>4.292</v>
      </c>
      <c r="F26" s="372">
        <f>VLOOKUP(E26*(-1),DISTPOF,2)</f>
        <v>14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9">
        <v>0.85</v>
      </c>
      <c r="N26" s="372">
        <f>VLOOKUP(M26,HAUTPOF,2)</f>
        <v>6</v>
      </c>
      <c r="O26" s="538" t="s">
        <v>30</v>
      </c>
      <c r="P26" s="374" t="e">
        <f t="shared" si="1"/>
        <v>#N/A</v>
      </c>
      <c r="Q26" s="539">
        <v>5.6</v>
      </c>
      <c r="R26" s="372">
        <f>VLOOKUP(Q26,PDSPOF,2)</f>
        <v>13</v>
      </c>
      <c r="S26" s="537" t="s">
        <v>30</v>
      </c>
      <c r="T26" s="373" t="e">
        <f t="shared" si="2"/>
        <v>#N/A</v>
      </c>
      <c r="U26" s="542" t="s">
        <v>30</v>
      </c>
      <c r="V26" s="374" t="e">
        <f t="shared" si="3"/>
        <v>#N/A</v>
      </c>
      <c r="W26" s="540">
        <f t="shared" si="4"/>
        <v>33</v>
      </c>
      <c r="X26" s="375" t="e">
        <f t="shared" si="5"/>
        <v>#VALUE!</v>
      </c>
      <c r="Y26" s="376" t="e">
        <f t="shared" si="6"/>
        <v>#VALUE!</v>
      </c>
      <c r="Z26" s="376">
        <v>24</v>
      </c>
      <c r="AA26" s="377" t="e">
        <f t="shared" si="7"/>
        <v>#VALUE!</v>
      </c>
      <c r="AB26" s="611"/>
      <c r="AC26" s="394" t="s">
        <v>44</v>
      </c>
    </row>
    <row r="27" spans="1:29" ht="13.5" customHeight="1">
      <c r="A27" s="613" t="s">
        <v>2083</v>
      </c>
      <c r="B27" s="614" t="s">
        <v>2081</v>
      </c>
      <c r="C27" s="614" t="s">
        <v>2082</v>
      </c>
      <c r="D27" s="615" t="s">
        <v>156</v>
      </c>
      <c r="E27" s="534">
        <v>4.314</v>
      </c>
      <c r="F27" s="372">
        <f>VLOOKUP(E27*(-1),DISTPOF,2)</f>
        <v>14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9">
        <v>0.9</v>
      </c>
      <c r="N27" s="372">
        <f>VLOOKUP(M27,HAUTPOF,2)</f>
        <v>8</v>
      </c>
      <c r="O27" s="538" t="s">
        <v>30</v>
      </c>
      <c r="P27" s="374" t="e">
        <f t="shared" si="1"/>
        <v>#N/A</v>
      </c>
      <c r="Q27" s="539">
        <v>5.27</v>
      </c>
      <c r="R27" s="372">
        <f>VLOOKUP(Q27,PDSPOF,2)</f>
        <v>11</v>
      </c>
      <c r="S27" s="537" t="s">
        <v>30</v>
      </c>
      <c r="T27" s="373" t="e">
        <f t="shared" si="2"/>
        <v>#N/A</v>
      </c>
      <c r="U27" s="542" t="s">
        <v>30</v>
      </c>
      <c r="V27" s="374" t="e">
        <f t="shared" si="3"/>
        <v>#N/A</v>
      </c>
      <c r="W27" s="540">
        <f t="shared" si="4"/>
        <v>33</v>
      </c>
      <c r="X27" s="375" t="e">
        <f t="shared" si="5"/>
        <v>#VALUE!</v>
      </c>
      <c r="Y27" s="376" t="e">
        <f t="shared" si="6"/>
        <v>#VALUE!</v>
      </c>
      <c r="Z27" s="376">
        <v>24</v>
      </c>
      <c r="AA27" s="377" t="e">
        <f t="shared" si="7"/>
        <v>#VALUE!</v>
      </c>
      <c r="AB27" s="611"/>
      <c r="AC27" s="394" t="s">
        <v>44</v>
      </c>
    </row>
    <row r="28" spans="1:29" ht="13.5" customHeight="1">
      <c r="A28" s="613" t="s">
        <v>2242</v>
      </c>
      <c r="B28" s="614" t="s">
        <v>2241</v>
      </c>
      <c r="C28" s="614" t="s">
        <v>1605</v>
      </c>
      <c r="D28" s="615" t="s">
        <v>151</v>
      </c>
      <c r="E28" s="534">
        <v>4.264</v>
      </c>
      <c r="F28" s="372">
        <f>VLOOKUP(E28*(-1),DISTPOF,2)</f>
        <v>14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9">
        <v>0.9</v>
      </c>
      <c r="N28" s="372">
        <f>VLOOKUP(M28,HAUTPOF,2)</f>
        <v>8</v>
      </c>
      <c r="O28" s="538" t="s">
        <v>30</v>
      </c>
      <c r="P28" s="374" t="e">
        <f t="shared" si="1"/>
        <v>#N/A</v>
      </c>
      <c r="Q28" s="539">
        <v>5.1</v>
      </c>
      <c r="R28" s="372">
        <f>VLOOKUP(Q28,PDSPOF,2)</f>
        <v>8</v>
      </c>
      <c r="S28" s="537" t="s">
        <v>30</v>
      </c>
      <c r="T28" s="373" t="e">
        <f t="shared" si="2"/>
        <v>#N/A</v>
      </c>
      <c r="U28" s="542" t="s">
        <v>30</v>
      </c>
      <c r="V28" s="374" t="e">
        <f t="shared" si="3"/>
        <v>#N/A</v>
      </c>
      <c r="W28" s="540">
        <f t="shared" si="4"/>
        <v>30</v>
      </c>
      <c r="X28" s="375" t="e">
        <f t="shared" si="5"/>
        <v>#VALUE!</v>
      </c>
      <c r="Y28" s="376" t="e">
        <f t="shared" si="6"/>
        <v>#VALUE!</v>
      </c>
      <c r="Z28" s="376">
        <v>26</v>
      </c>
      <c r="AA28" s="377" t="e">
        <f t="shared" si="7"/>
        <v>#VALUE!</v>
      </c>
      <c r="AB28" s="611"/>
      <c r="AC28" s="394" t="s">
        <v>44</v>
      </c>
    </row>
    <row r="29" spans="1:29" ht="13.5" customHeight="1">
      <c r="A29" s="613" t="s">
        <v>1501</v>
      </c>
      <c r="B29" s="614" t="s">
        <v>1499</v>
      </c>
      <c r="C29" s="614" t="s">
        <v>1500</v>
      </c>
      <c r="D29" s="615" t="s">
        <v>158</v>
      </c>
      <c r="E29" s="534">
        <v>4.164</v>
      </c>
      <c r="F29" s="372">
        <f>VLOOKUP(E29*(-1),DISTPOF,2)</f>
        <v>15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9">
        <v>0.85</v>
      </c>
      <c r="N29" s="372">
        <f>VLOOKUP(M29,HAUTPOF,2)</f>
        <v>6</v>
      </c>
      <c r="O29" s="538" t="s">
        <v>30</v>
      </c>
      <c r="P29" s="374" t="e">
        <f t="shared" si="1"/>
        <v>#N/A</v>
      </c>
      <c r="Q29" s="539">
        <v>4.8</v>
      </c>
      <c r="R29" s="372">
        <f>VLOOKUP(Q29,PDSPOF,2)</f>
        <v>5</v>
      </c>
      <c r="S29" s="537" t="s">
        <v>30</v>
      </c>
      <c r="T29" s="373" t="e">
        <f t="shared" si="2"/>
        <v>#N/A</v>
      </c>
      <c r="U29" s="542" t="s">
        <v>30</v>
      </c>
      <c r="V29" s="374" t="e">
        <f t="shared" si="3"/>
        <v>#N/A</v>
      </c>
      <c r="W29" s="540">
        <f t="shared" si="4"/>
        <v>26</v>
      </c>
      <c r="X29" s="375" t="e">
        <f t="shared" si="5"/>
        <v>#VALUE!</v>
      </c>
      <c r="Y29" s="376" t="e">
        <f t="shared" si="6"/>
        <v>#VALUE!</v>
      </c>
      <c r="Z29" s="376">
        <v>27</v>
      </c>
      <c r="AA29" s="377" t="e">
        <f t="shared" si="7"/>
        <v>#VALUE!</v>
      </c>
      <c r="AB29" s="611"/>
      <c r="AC29" s="394" t="s">
        <v>44</v>
      </c>
    </row>
    <row r="30" spans="1:29" ht="13.5" customHeight="1">
      <c r="A30" s="613" t="s">
        <v>2176</v>
      </c>
      <c r="B30" s="614" t="s">
        <v>2175</v>
      </c>
      <c r="C30" s="614" t="s">
        <v>1497</v>
      </c>
      <c r="D30" s="615" t="s">
        <v>177</v>
      </c>
      <c r="E30" s="534">
        <v>4.22</v>
      </c>
      <c r="F30" s="372">
        <f>VLOOKUP(E30*(-1),DISTPOF,2)</f>
        <v>14</v>
      </c>
      <c r="G30" s="535" t="s">
        <v>30</v>
      </c>
      <c r="H30" s="373" t="e">
        <f>VLOOKUP(G30*(-1),VITPOF,2)</f>
        <v>#VALUE!</v>
      </c>
      <c r="I30" s="536" t="s">
        <v>30</v>
      </c>
      <c r="J30" s="374" t="e">
        <f>VLOOKUP(I30*(-1),HAIPOF,2)</f>
        <v>#VALUE!</v>
      </c>
      <c r="K30" s="537" t="s">
        <v>30</v>
      </c>
      <c r="L30" s="373" t="e">
        <f t="shared" si="0"/>
        <v>#N/A</v>
      </c>
      <c r="M30" s="539">
        <v>0.85</v>
      </c>
      <c r="N30" s="372">
        <f>VLOOKUP(M30,HAUTPOF,2)</f>
        <v>6</v>
      </c>
      <c r="O30" s="538" t="s">
        <v>30</v>
      </c>
      <c r="P30" s="374" t="e">
        <f t="shared" si="1"/>
        <v>#N/A</v>
      </c>
      <c r="Q30" s="539">
        <v>4</v>
      </c>
      <c r="R30" s="372">
        <f>VLOOKUP(Q30,PDSPOF,2)</f>
        <v>5</v>
      </c>
      <c r="S30" s="537" t="s">
        <v>30</v>
      </c>
      <c r="T30" s="373" t="e">
        <f t="shared" si="2"/>
        <v>#N/A</v>
      </c>
      <c r="U30" s="542" t="s">
        <v>30</v>
      </c>
      <c r="V30" s="374" t="e">
        <f t="shared" si="3"/>
        <v>#N/A</v>
      </c>
      <c r="W30" s="540">
        <f t="shared" si="4"/>
        <v>25</v>
      </c>
      <c r="X30" s="375" t="e">
        <f t="shared" si="5"/>
        <v>#VALUE!</v>
      </c>
      <c r="Y30" s="376" t="e">
        <f t="shared" si="6"/>
        <v>#VALUE!</v>
      </c>
      <c r="Z30" s="376">
        <v>28</v>
      </c>
      <c r="AA30" s="377" t="e">
        <f t="shared" si="7"/>
        <v>#VALUE!</v>
      </c>
      <c r="AB30" s="611"/>
      <c r="AC30" s="394" t="s">
        <v>44</v>
      </c>
    </row>
    <row r="31" spans="1:29" ht="13.5" customHeight="1">
      <c r="A31" s="613">
        <v>1382755</v>
      </c>
      <c r="B31" s="614" t="s">
        <v>1139</v>
      </c>
      <c r="C31" s="614" t="s">
        <v>1455</v>
      </c>
      <c r="D31" s="615" t="s">
        <v>1126</v>
      </c>
      <c r="E31" s="534">
        <v>4.332</v>
      </c>
      <c r="F31" s="372">
        <f>VLOOKUP(E31*(-1),DISTPOF,2)</f>
        <v>13</v>
      </c>
      <c r="G31" s="535" t="s">
        <v>30</v>
      </c>
      <c r="H31" s="373" t="e">
        <f>VLOOKUP(G31*(-1),VITPOF,2)</f>
        <v>#VALUE!</v>
      </c>
      <c r="I31" s="536" t="s">
        <v>30</v>
      </c>
      <c r="J31" s="374" t="e">
        <f>VLOOKUP(I31*(-1),HAIPOF,2)</f>
        <v>#VALUE!</v>
      </c>
      <c r="K31" s="537" t="s">
        <v>30</v>
      </c>
      <c r="L31" s="373" t="e">
        <f t="shared" si="0"/>
        <v>#N/A</v>
      </c>
      <c r="M31" s="539">
        <v>0.85</v>
      </c>
      <c r="N31" s="372">
        <f>VLOOKUP(M31,HAUTPOF,2)</f>
        <v>6</v>
      </c>
      <c r="O31" s="538" t="s">
        <v>30</v>
      </c>
      <c r="P31" s="374" t="e">
        <f t="shared" si="1"/>
        <v>#N/A</v>
      </c>
      <c r="Q31" s="539">
        <v>4.8</v>
      </c>
      <c r="R31" s="372">
        <f>VLOOKUP(Q31,PDSPOF,2)</f>
        <v>5</v>
      </c>
      <c r="S31" s="537" t="s">
        <v>30</v>
      </c>
      <c r="T31" s="373" t="e">
        <f t="shared" si="2"/>
        <v>#N/A</v>
      </c>
      <c r="U31" s="542" t="s">
        <v>30</v>
      </c>
      <c r="V31" s="374" t="e">
        <f t="shared" si="3"/>
        <v>#N/A</v>
      </c>
      <c r="W31" s="540">
        <f t="shared" si="4"/>
        <v>24</v>
      </c>
      <c r="X31" s="375" t="e">
        <f t="shared" si="5"/>
        <v>#VALUE!</v>
      </c>
      <c r="Y31" s="376" t="e">
        <f t="shared" si="6"/>
        <v>#VALUE!</v>
      </c>
      <c r="Z31" s="376">
        <v>29</v>
      </c>
      <c r="AA31" s="377" t="e">
        <f t="shared" si="7"/>
        <v>#VALUE!</v>
      </c>
      <c r="AB31" s="611"/>
      <c r="AC31" s="394" t="s">
        <v>44</v>
      </c>
    </row>
    <row r="32" spans="1:29" ht="13.5" customHeight="1">
      <c r="A32" s="613">
        <v>1383621</v>
      </c>
      <c r="B32" s="614" t="s">
        <v>1151</v>
      </c>
      <c r="C32" s="614" t="s">
        <v>1152</v>
      </c>
      <c r="D32" s="615" t="s">
        <v>1126</v>
      </c>
      <c r="E32" s="534">
        <v>4.261</v>
      </c>
      <c r="F32" s="372">
        <f>VLOOKUP(E32*(-1),DISTPOF,2)</f>
        <v>14</v>
      </c>
      <c r="G32" s="535" t="s">
        <v>30</v>
      </c>
      <c r="H32" s="373" t="e">
        <f>VLOOKUP(G32*(-1),VITPOF,2)</f>
        <v>#VALUE!</v>
      </c>
      <c r="I32" s="536" t="s">
        <v>30</v>
      </c>
      <c r="J32" s="374" t="e">
        <f>VLOOKUP(I32*(-1),HAIPOF,2)</f>
        <v>#VALUE!</v>
      </c>
      <c r="K32" s="537" t="s">
        <v>30</v>
      </c>
      <c r="L32" s="373" t="e">
        <f t="shared" si="0"/>
        <v>#N/A</v>
      </c>
      <c r="M32" s="539">
        <v>0.75</v>
      </c>
      <c r="N32" s="372">
        <f>VLOOKUP(M32,HAUTPOF,2)</f>
        <v>5</v>
      </c>
      <c r="O32" s="538" t="s">
        <v>30</v>
      </c>
      <c r="P32" s="374" t="e">
        <f t="shared" si="1"/>
        <v>#N/A</v>
      </c>
      <c r="Q32" s="539">
        <v>4.65</v>
      </c>
      <c r="R32" s="372">
        <f>VLOOKUP(Q32,PDSPOF,2)</f>
        <v>5</v>
      </c>
      <c r="S32" s="537" t="s">
        <v>30</v>
      </c>
      <c r="T32" s="373" t="e">
        <f t="shared" si="2"/>
        <v>#N/A</v>
      </c>
      <c r="U32" s="542" t="s">
        <v>30</v>
      </c>
      <c r="V32" s="374" t="e">
        <f t="shared" si="3"/>
        <v>#N/A</v>
      </c>
      <c r="W32" s="540">
        <f t="shared" si="4"/>
        <v>24</v>
      </c>
      <c r="X32" s="375" t="e">
        <f t="shared" si="5"/>
        <v>#VALUE!</v>
      </c>
      <c r="Y32" s="376" t="e">
        <f t="shared" si="6"/>
        <v>#VALUE!</v>
      </c>
      <c r="Z32" s="376">
        <v>29</v>
      </c>
      <c r="AA32" s="377" t="e">
        <f t="shared" si="7"/>
        <v>#VALUE!</v>
      </c>
      <c r="AB32" s="611"/>
      <c r="AC32" s="394" t="s">
        <v>44</v>
      </c>
    </row>
    <row r="33" spans="1:29" ht="13.5" customHeight="1">
      <c r="A33" s="613">
        <v>1512574</v>
      </c>
      <c r="B33" s="614" t="s">
        <v>1233</v>
      </c>
      <c r="C33" s="614" t="s">
        <v>1234</v>
      </c>
      <c r="D33" s="615" t="s">
        <v>169</v>
      </c>
      <c r="E33" s="534">
        <v>3.542</v>
      </c>
      <c r="F33" s="372">
        <f>VLOOKUP(E33*(-1),DISTPOF,2)</f>
        <v>22</v>
      </c>
      <c r="G33" s="535" t="s">
        <v>30</v>
      </c>
      <c r="H33" s="373" t="e">
        <f>VLOOKUP(G33*(-1),VITPOF,2)</f>
        <v>#VALUE!</v>
      </c>
      <c r="I33" s="536" t="s">
        <v>30</v>
      </c>
      <c r="J33" s="374" t="e">
        <f>VLOOKUP(I33*(-1),HAIPOF,2)</f>
        <v>#VALUE!</v>
      </c>
      <c r="K33" s="537" t="s">
        <v>30</v>
      </c>
      <c r="L33" s="373" t="e">
        <f t="shared" si="0"/>
        <v>#N/A</v>
      </c>
      <c r="M33" s="539" t="s">
        <v>937</v>
      </c>
      <c r="N33" s="372">
        <v>0</v>
      </c>
      <c r="O33" s="538" t="s">
        <v>30</v>
      </c>
      <c r="P33" s="374" t="e">
        <f t="shared" si="1"/>
        <v>#N/A</v>
      </c>
      <c r="Q33" s="539" t="s">
        <v>937</v>
      </c>
      <c r="R33" s="372">
        <v>0</v>
      </c>
      <c r="S33" s="537" t="s">
        <v>30</v>
      </c>
      <c r="T33" s="373" t="e">
        <f t="shared" si="2"/>
        <v>#N/A</v>
      </c>
      <c r="U33" s="542" t="s">
        <v>30</v>
      </c>
      <c r="V33" s="374" t="e">
        <f t="shared" si="3"/>
        <v>#N/A</v>
      </c>
      <c r="W33" s="540">
        <f t="shared" si="4"/>
        <v>22</v>
      </c>
      <c r="X33" s="375" t="e">
        <f t="shared" si="5"/>
        <v>#VALUE!</v>
      </c>
      <c r="Y33" s="376" t="e">
        <f t="shared" si="6"/>
        <v>#VALUE!</v>
      </c>
      <c r="Z33" s="376">
        <v>31</v>
      </c>
      <c r="AA33" s="377" t="e">
        <f t="shared" si="7"/>
        <v>#VALUE!</v>
      </c>
      <c r="AB33" s="611"/>
      <c r="AC33" s="394" t="s">
        <v>44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</sheetPr>
  <dimension ref="A1:CF85"/>
  <sheetViews>
    <sheetView view="pageBreakPreview" zoomScale="60" zoomScalePageLayoutView="0" workbookViewId="0" topLeftCell="A1">
      <selection activeCell="F87" sqref="F87"/>
    </sheetView>
  </sheetViews>
  <sheetFormatPr defaultColWidth="11.421875" defaultRowHeight="13.5" customHeight="1"/>
  <cols>
    <col min="1" max="1" width="9.421875" style="390" customWidth="1"/>
    <col min="2" max="2" width="18.7109375" style="425" customWidth="1"/>
    <col min="3" max="3" width="17.8515625" style="425" customWidth="1"/>
    <col min="4" max="4" width="6.7109375" style="390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1114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84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</row>
    <row r="11" spans="1:5" ht="13.5" customHeight="1">
      <c r="A11" s="485" t="s">
        <v>1492</v>
      </c>
      <c r="B11" s="486" t="s">
        <v>1490</v>
      </c>
      <c r="C11" s="486" t="s">
        <v>1491</v>
      </c>
      <c r="D11" s="414" t="s">
        <v>158</v>
      </c>
      <c r="E11" s="374" t="s">
        <v>44</v>
      </c>
    </row>
    <row r="12" spans="1:5" ht="13.5" customHeight="1">
      <c r="A12" s="567" t="s">
        <v>1495</v>
      </c>
      <c r="B12" s="568" t="s">
        <v>1493</v>
      </c>
      <c r="C12" s="568" t="s">
        <v>1494</v>
      </c>
      <c r="D12" s="414" t="s">
        <v>158</v>
      </c>
      <c r="E12" s="374" t="s">
        <v>44</v>
      </c>
    </row>
    <row r="13" spans="1:5" ht="13.5" customHeight="1">
      <c r="A13" s="487" t="s">
        <v>1498</v>
      </c>
      <c r="B13" s="378" t="s">
        <v>1496</v>
      </c>
      <c r="C13" s="378" t="s">
        <v>1497</v>
      </c>
      <c r="D13" s="414" t="s">
        <v>158</v>
      </c>
      <c r="E13" s="374" t="s">
        <v>44</v>
      </c>
    </row>
    <row r="14" spans="1:5" ht="13.5" customHeight="1">
      <c r="A14" s="487" t="s">
        <v>1501</v>
      </c>
      <c r="B14" s="488" t="s">
        <v>1499</v>
      </c>
      <c r="C14" s="488" t="s">
        <v>1500</v>
      </c>
      <c r="D14" s="414" t="s">
        <v>158</v>
      </c>
      <c r="E14" s="374" t="s">
        <v>44</v>
      </c>
    </row>
    <row r="15" spans="1:5" ht="13.5" customHeight="1">
      <c r="A15" s="485" t="s">
        <v>1504</v>
      </c>
      <c r="B15" s="486" t="s">
        <v>1502</v>
      </c>
      <c r="C15" s="486" t="s">
        <v>1503</v>
      </c>
      <c r="D15" s="414" t="s">
        <v>158</v>
      </c>
      <c r="E15" s="374" t="s">
        <v>44</v>
      </c>
    </row>
    <row r="16" spans="1:5" ht="13.5" customHeight="1">
      <c r="A16" s="376" t="s">
        <v>1507</v>
      </c>
      <c r="B16" s="378" t="s">
        <v>1505</v>
      </c>
      <c r="C16" s="378" t="s">
        <v>1506</v>
      </c>
      <c r="D16" s="414" t="s">
        <v>158</v>
      </c>
      <c r="E16" s="374" t="s">
        <v>44</v>
      </c>
    </row>
    <row r="17" spans="1:5" ht="13.5" customHeight="1">
      <c r="A17" s="417" t="s">
        <v>1510</v>
      </c>
      <c r="B17" s="415" t="s">
        <v>1508</v>
      </c>
      <c r="C17" s="407" t="s">
        <v>1509</v>
      </c>
      <c r="D17" s="414" t="s">
        <v>158</v>
      </c>
      <c r="E17" s="374" t="s">
        <v>44</v>
      </c>
    </row>
    <row r="18" spans="1:5" ht="13.5" customHeight="1">
      <c r="A18" s="414" t="s">
        <v>1513</v>
      </c>
      <c r="B18" s="415" t="s">
        <v>1511</v>
      </c>
      <c r="C18" s="415" t="s">
        <v>1512</v>
      </c>
      <c r="D18" s="414" t="s">
        <v>158</v>
      </c>
      <c r="E18" s="374" t="s">
        <v>44</v>
      </c>
    </row>
    <row r="19" spans="1:5" ht="13.5" customHeight="1">
      <c r="A19" s="374" t="s">
        <v>1516</v>
      </c>
      <c r="B19" s="416" t="s">
        <v>1514</v>
      </c>
      <c r="C19" s="407" t="s">
        <v>1515</v>
      </c>
      <c r="D19" s="414" t="s">
        <v>158</v>
      </c>
      <c r="E19" s="374" t="s">
        <v>44</v>
      </c>
    </row>
    <row r="20" spans="1:5" ht="13.5" customHeight="1">
      <c r="A20" s="374" t="s">
        <v>1519</v>
      </c>
      <c r="B20" s="416" t="s">
        <v>1517</v>
      </c>
      <c r="C20" s="407" t="s">
        <v>1518</v>
      </c>
      <c r="D20" s="414" t="s">
        <v>158</v>
      </c>
      <c r="E20" s="374" t="s">
        <v>44</v>
      </c>
    </row>
    <row r="21" spans="1:5" ht="13.5" customHeight="1">
      <c r="A21" s="414" t="s">
        <v>1522</v>
      </c>
      <c r="B21" s="415" t="s">
        <v>1520</v>
      </c>
      <c r="C21" s="415" t="s">
        <v>1521</v>
      </c>
      <c r="D21" s="414" t="s">
        <v>158</v>
      </c>
      <c r="E21" s="374" t="s">
        <v>44</v>
      </c>
    </row>
    <row r="22" spans="1:5" ht="13.5" customHeight="1">
      <c r="A22" s="374" t="s">
        <v>1525</v>
      </c>
      <c r="B22" s="416" t="s">
        <v>1523</v>
      </c>
      <c r="C22" s="407" t="s">
        <v>1524</v>
      </c>
      <c r="D22" s="414" t="s">
        <v>158</v>
      </c>
      <c r="E22" s="374" t="s">
        <v>44</v>
      </c>
    </row>
    <row r="23" spans="1:5" ht="13.5" customHeight="1">
      <c r="A23" s="414"/>
      <c r="B23" s="415"/>
      <c r="C23" s="415"/>
      <c r="D23" s="414"/>
      <c r="E23" s="374"/>
    </row>
    <row r="24" spans="1:5" ht="13.5" customHeight="1">
      <c r="A24" s="414" t="s">
        <v>1528</v>
      </c>
      <c r="B24" s="415" t="s">
        <v>1526</v>
      </c>
      <c r="C24" s="415" t="s">
        <v>1527</v>
      </c>
      <c r="D24" s="414" t="s">
        <v>158</v>
      </c>
      <c r="E24" s="374" t="s">
        <v>45</v>
      </c>
    </row>
    <row r="25" spans="1:5" ht="13.5" customHeight="1">
      <c r="A25" s="414" t="s">
        <v>1531</v>
      </c>
      <c r="B25" s="415" t="s">
        <v>1529</v>
      </c>
      <c r="C25" s="415" t="s">
        <v>1530</v>
      </c>
      <c r="D25" s="414" t="s">
        <v>158</v>
      </c>
      <c r="E25" s="374" t="s">
        <v>45</v>
      </c>
    </row>
    <row r="26" spans="1:5" ht="13.5" customHeight="1">
      <c r="A26" s="414" t="s">
        <v>1534</v>
      </c>
      <c r="B26" s="415" t="s">
        <v>1532</v>
      </c>
      <c r="C26" s="415" t="s">
        <v>1533</v>
      </c>
      <c r="D26" s="414" t="s">
        <v>158</v>
      </c>
      <c r="E26" s="374" t="s">
        <v>45</v>
      </c>
    </row>
    <row r="27" spans="1:5" ht="13.5" customHeight="1">
      <c r="A27" s="374" t="s">
        <v>1536</v>
      </c>
      <c r="B27" s="416" t="s">
        <v>1493</v>
      </c>
      <c r="C27" s="407" t="s">
        <v>1535</v>
      </c>
      <c r="D27" s="414" t="s">
        <v>158</v>
      </c>
      <c r="E27" s="374" t="s">
        <v>45</v>
      </c>
    </row>
    <row r="28" spans="1:5" ht="13.5" customHeight="1">
      <c r="A28" s="374" t="s">
        <v>1539</v>
      </c>
      <c r="B28" s="416" t="s">
        <v>1537</v>
      </c>
      <c r="C28" s="407" t="s">
        <v>1538</v>
      </c>
      <c r="D28" s="414" t="s">
        <v>158</v>
      </c>
      <c r="E28" s="374" t="s">
        <v>45</v>
      </c>
    </row>
    <row r="29" spans="1:5" ht="13.5" customHeight="1">
      <c r="A29" s="408" t="s">
        <v>1542</v>
      </c>
      <c r="B29" s="409" t="s">
        <v>1540</v>
      </c>
      <c r="C29" s="409" t="s">
        <v>1541</v>
      </c>
      <c r="D29" s="414" t="s">
        <v>158</v>
      </c>
      <c r="E29" s="374" t="s">
        <v>45</v>
      </c>
    </row>
    <row r="30" spans="1:5" ht="13.5" customHeight="1">
      <c r="A30" s="374" t="s">
        <v>1545</v>
      </c>
      <c r="B30" s="416" t="s">
        <v>1543</v>
      </c>
      <c r="C30" s="407" t="s">
        <v>1544</v>
      </c>
      <c r="D30" s="414" t="s">
        <v>158</v>
      </c>
      <c r="E30" s="374" t="s">
        <v>45</v>
      </c>
    </row>
    <row r="31" spans="1:5" ht="13.5" customHeight="1">
      <c r="A31" s="376" t="s">
        <v>1548</v>
      </c>
      <c r="B31" s="416" t="s">
        <v>1546</v>
      </c>
      <c r="C31" s="407" t="s">
        <v>1547</v>
      </c>
      <c r="D31" s="414" t="s">
        <v>158</v>
      </c>
      <c r="E31" s="374" t="s">
        <v>45</v>
      </c>
    </row>
    <row r="32" spans="1:5" ht="13.5" customHeight="1">
      <c r="A32" s="374" t="s">
        <v>1551</v>
      </c>
      <c r="B32" s="416" t="s">
        <v>1549</v>
      </c>
      <c r="C32" s="407" t="s">
        <v>1550</v>
      </c>
      <c r="D32" s="414" t="s">
        <v>158</v>
      </c>
      <c r="E32" s="374" t="s">
        <v>45</v>
      </c>
    </row>
    <row r="33" spans="1:5" ht="13.5" customHeight="1">
      <c r="A33" s="374" t="s">
        <v>1554</v>
      </c>
      <c r="B33" s="416" t="s">
        <v>1552</v>
      </c>
      <c r="C33" s="407" t="s">
        <v>1553</v>
      </c>
      <c r="D33" s="414" t="s">
        <v>158</v>
      </c>
      <c r="E33" s="374" t="s">
        <v>45</v>
      </c>
    </row>
    <row r="34" spans="1:5" ht="13.5" customHeight="1">
      <c r="A34" s="374" t="s">
        <v>1557</v>
      </c>
      <c r="B34" s="416" t="s">
        <v>1555</v>
      </c>
      <c r="C34" s="407" t="s">
        <v>1556</v>
      </c>
      <c r="D34" s="414" t="s">
        <v>158</v>
      </c>
      <c r="E34" s="374" t="s">
        <v>45</v>
      </c>
    </row>
    <row r="35" spans="1:5" ht="13.5" customHeight="1">
      <c r="A35" s="374" t="s">
        <v>1560</v>
      </c>
      <c r="B35" s="416" t="s">
        <v>1558</v>
      </c>
      <c r="C35" s="407" t="s">
        <v>1559</v>
      </c>
      <c r="D35" s="414" t="s">
        <v>158</v>
      </c>
      <c r="E35" s="374" t="s">
        <v>45</v>
      </c>
    </row>
    <row r="36" spans="1:5" ht="13.5" customHeight="1">
      <c r="A36" s="374" t="s">
        <v>1563</v>
      </c>
      <c r="B36" s="416" t="s">
        <v>1561</v>
      </c>
      <c r="C36" s="407" t="s">
        <v>1562</v>
      </c>
      <c r="D36" s="414" t="s">
        <v>158</v>
      </c>
      <c r="E36" s="374" t="s">
        <v>45</v>
      </c>
    </row>
    <row r="37" spans="1:5" ht="13.5" customHeight="1">
      <c r="A37" s="374" t="s">
        <v>1566</v>
      </c>
      <c r="B37" s="416" t="s">
        <v>1564</v>
      </c>
      <c r="C37" s="407" t="s">
        <v>1565</v>
      </c>
      <c r="D37" s="414" t="s">
        <v>158</v>
      </c>
      <c r="E37" s="374" t="s">
        <v>45</v>
      </c>
    </row>
    <row r="38" spans="1:5" ht="13.5" customHeight="1">
      <c r="A38" s="374" t="s">
        <v>1568</v>
      </c>
      <c r="B38" s="416" t="s">
        <v>1567</v>
      </c>
      <c r="C38" s="407" t="s">
        <v>1527</v>
      </c>
      <c r="D38" s="414" t="s">
        <v>158</v>
      </c>
      <c r="E38" s="374" t="s">
        <v>45</v>
      </c>
    </row>
    <row r="39" spans="1:5" ht="13.5" customHeight="1">
      <c r="A39" s="374" t="s">
        <v>1571</v>
      </c>
      <c r="B39" s="416" t="s">
        <v>1569</v>
      </c>
      <c r="C39" s="407" t="s">
        <v>1570</v>
      </c>
      <c r="D39" s="414" t="s">
        <v>158</v>
      </c>
      <c r="E39" s="374" t="s">
        <v>45</v>
      </c>
    </row>
    <row r="40" spans="1:5" ht="13.5" customHeight="1">
      <c r="A40" s="408" t="s">
        <v>1574</v>
      </c>
      <c r="B40" s="409" t="s">
        <v>1572</v>
      </c>
      <c r="C40" s="409" t="s">
        <v>1573</v>
      </c>
      <c r="D40" s="414" t="s">
        <v>158</v>
      </c>
      <c r="E40" s="374" t="s">
        <v>45</v>
      </c>
    </row>
    <row r="41" spans="1:5" ht="13.5" customHeight="1">
      <c r="A41" s="374" t="s">
        <v>1577</v>
      </c>
      <c r="B41" s="416" t="s">
        <v>1575</v>
      </c>
      <c r="C41" s="407" t="s">
        <v>1576</v>
      </c>
      <c r="D41" s="414" t="s">
        <v>158</v>
      </c>
      <c r="E41" s="374" t="s">
        <v>45</v>
      </c>
    </row>
    <row r="42" spans="1:5" ht="13.5" customHeight="1">
      <c r="A42" s="376" t="s">
        <v>1580</v>
      </c>
      <c r="B42" s="416" t="s">
        <v>1578</v>
      </c>
      <c r="C42" s="407" t="s">
        <v>1579</v>
      </c>
      <c r="D42" s="414" t="s">
        <v>158</v>
      </c>
      <c r="E42" s="374" t="s">
        <v>45</v>
      </c>
    </row>
    <row r="43" spans="1:5" ht="13.5" customHeight="1">
      <c r="A43" s="374" t="s">
        <v>1583</v>
      </c>
      <c r="B43" s="416" t="s">
        <v>1581</v>
      </c>
      <c r="C43" s="407" t="s">
        <v>1582</v>
      </c>
      <c r="D43" s="414" t="s">
        <v>158</v>
      </c>
      <c r="E43" s="374" t="s">
        <v>45</v>
      </c>
    </row>
    <row r="44" spans="1:5" ht="13.5" customHeight="1">
      <c r="A44" s="374" t="s">
        <v>1586</v>
      </c>
      <c r="B44" s="416" t="s">
        <v>1584</v>
      </c>
      <c r="C44" s="407" t="s">
        <v>1585</v>
      </c>
      <c r="D44" s="414" t="s">
        <v>158</v>
      </c>
      <c r="E44" s="374" t="s">
        <v>45</v>
      </c>
    </row>
    <row r="45" spans="1:5" ht="13.5" customHeight="1">
      <c r="A45" s="374" t="s">
        <v>1589</v>
      </c>
      <c r="B45" s="416" t="s">
        <v>1587</v>
      </c>
      <c r="C45" s="407" t="s">
        <v>1588</v>
      </c>
      <c r="D45" s="414" t="s">
        <v>158</v>
      </c>
      <c r="E45" s="374" t="s">
        <v>45</v>
      </c>
    </row>
    <row r="46" spans="1:5" ht="13.5" customHeight="1">
      <c r="A46" s="374"/>
      <c r="B46" s="416"/>
      <c r="C46" s="407"/>
      <c r="D46" s="414"/>
      <c r="E46" s="374"/>
    </row>
    <row r="47" spans="1:5" ht="13.5" customHeight="1">
      <c r="A47" s="374" t="s">
        <v>1592</v>
      </c>
      <c r="B47" s="416" t="s">
        <v>1590</v>
      </c>
      <c r="C47" s="407" t="s">
        <v>1591</v>
      </c>
      <c r="D47" s="414" t="s">
        <v>158</v>
      </c>
      <c r="E47" s="374" t="s">
        <v>42</v>
      </c>
    </row>
    <row r="48" spans="1:5" ht="13.5" customHeight="1">
      <c r="A48" s="374" t="s">
        <v>1595</v>
      </c>
      <c r="B48" s="416" t="s">
        <v>1593</v>
      </c>
      <c r="C48" s="407" t="s">
        <v>1594</v>
      </c>
      <c r="D48" s="414" t="s">
        <v>158</v>
      </c>
      <c r="E48" s="374" t="s">
        <v>42</v>
      </c>
    </row>
    <row r="49" spans="1:5" ht="13.5" customHeight="1">
      <c r="A49" s="374" t="s">
        <v>1598</v>
      </c>
      <c r="B49" s="416" t="s">
        <v>1596</v>
      </c>
      <c r="C49" s="407" t="s">
        <v>1597</v>
      </c>
      <c r="D49" s="414" t="s">
        <v>158</v>
      </c>
      <c r="E49" s="374" t="s">
        <v>42</v>
      </c>
    </row>
    <row r="50" spans="1:5" ht="13.5" customHeight="1">
      <c r="A50" s="374" t="s">
        <v>1600</v>
      </c>
      <c r="B50" s="416" t="s">
        <v>1599</v>
      </c>
      <c r="C50" s="407" t="s">
        <v>1503</v>
      </c>
      <c r="D50" s="414" t="s">
        <v>158</v>
      </c>
      <c r="E50" s="374" t="s">
        <v>42</v>
      </c>
    </row>
    <row r="51" spans="1:5" ht="13.5" customHeight="1">
      <c r="A51" s="374" t="s">
        <v>1603</v>
      </c>
      <c r="B51" s="416" t="s">
        <v>1601</v>
      </c>
      <c r="C51" s="407" t="s">
        <v>1602</v>
      </c>
      <c r="D51" s="414" t="s">
        <v>158</v>
      </c>
      <c r="E51" s="374" t="s">
        <v>42</v>
      </c>
    </row>
    <row r="52" spans="1:5" ht="13.5" customHeight="1">
      <c r="A52" s="374" t="s">
        <v>1606</v>
      </c>
      <c r="B52" s="416" t="s">
        <v>1604</v>
      </c>
      <c r="C52" s="407" t="s">
        <v>1605</v>
      </c>
      <c r="D52" s="414" t="s">
        <v>158</v>
      </c>
      <c r="E52" s="374" t="s">
        <v>42</v>
      </c>
    </row>
    <row r="53" spans="1:5" ht="13.5" customHeight="1">
      <c r="A53" s="374" t="s">
        <v>1608</v>
      </c>
      <c r="B53" s="416" t="s">
        <v>1546</v>
      </c>
      <c r="C53" s="407" t="s">
        <v>1607</v>
      </c>
      <c r="D53" s="414" t="s">
        <v>158</v>
      </c>
      <c r="E53" s="374" t="s">
        <v>42</v>
      </c>
    </row>
    <row r="54" spans="1:5" ht="13.5" customHeight="1">
      <c r="A54" s="374" t="s">
        <v>1610</v>
      </c>
      <c r="B54" s="416" t="s">
        <v>1508</v>
      </c>
      <c r="C54" s="407" t="s">
        <v>1609</v>
      </c>
      <c r="D54" s="414" t="s">
        <v>158</v>
      </c>
      <c r="E54" s="374" t="s">
        <v>42</v>
      </c>
    </row>
    <row r="55" spans="1:5" ht="13.5" customHeight="1">
      <c r="A55" s="374" t="s">
        <v>1613</v>
      </c>
      <c r="B55" s="416" t="s">
        <v>1611</v>
      </c>
      <c r="C55" s="407" t="s">
        <v>1612</v>
      </c>
      <c r="D55" s="414" t="s">
        <v>158</v>
      </c>
      <c r="E55" s="374" t="s">
        <v>42</v>
      </c>
    </row>
    <row r="56" spans="1:5" ht="13.5" customHeight="1">
      <c r="A56" s="374" t="s">
        <v>1616</v>
      </c>
      <c r="B56" s="416" t="s">
        <v>1614</v>
      </c>
      <c r="C56" s="407" t="s">
        <v>1615</v>
      </c>
      <c r="D56" s="414" t="s">
        <v>158</v>
      </c>
      <c r="E56" s="374" t="s">
        <v>42</v>
      </c>
    </row>
    <row r="57" spans="1:5" ht="13.5" customHeight="1">
      <c r="A57" s="374" t="s">
        <v>1618</v>
      </c>
      <c r="B57" s="416" t="s">
        <v>1572</v>
      </c>
      <c r="C57" s="407" t="s">
        <v>1617</v>
      </c>
      <c r="D57" s="414" t="s">
        <v>158</v>
      </c>
      <c r="E57" s="374" t="s">
        <v>42</v>
      </c>
    </row>
    <row r="58" spans="1:5" ht="13.5" customHeight="1">
      <c r="A58" s="374" t="s">
        <v>1621</v>
      </c>
      <c r="B58" s="416" t="s">
        <v>1619</v>
      </c>
      <c r="C58" s="407" t="s">
        <v>1620</v>
      </c>
      <c r="D58" s="414" t="s">
        <v>158</v>
      </c>
      <c r="E58" s="374" t="s">
        <v>42</v>
      </c>
    </row>
    <row r="59" spans="1:5" ht="13.5" customHeight="1">
      <c r="A59" s="374" t="s">
        <v>1624</v>
      </c>
      <c r="B59" s="416" t="s">
        <v>1622</v>
      </c>
      <c r="C59" s="407" t="s">
        <v>1623</v>
      </c>
      <c r="D59" s="414" t="s">
        <v>158</v>
      </c>
      <c r="E59" s="374" t="s">
        <v>42</v>
      </c>
    </row>
    <row r="60" spans="1:5" ht="13.5" customHeight="1">
      <c r="A60" s="374" t="s">
        <v>1627</v>
      </c>
      <c r="B60" s="416" t="s">
        <v>1625</v>
      </c>
      <c r="C60" s="407" t="s">
        <v>1626</v>
      </c>
      <c r="D60" s="414" t="s">
        <v>158</v>
      </c>
      <c r="E60" s="374" t="s">
        <v>42</v>
      </c>
    </row>
    <row r="61" spans="1:5" ht="13.5" customHeight="1">
      <c r="A61" s="374"/>
      <c r="B61" s="416"/>
      <c r="C61" s="407"/>
      <c r="D61" s="414"/>
      <c r="E61" s="374"/>
    </row>
    <row r="62" spans="1:5" ht="13.5" customHeight="1">
      <c r="A62" s="374" t="s">
        <v>1630</v>
      </c>
      <c r="B62" s="416" t="s">
        <v>1628</v>
      </c>
      <c r="C62" s="407" t="s">
        <v>1629</v>
      </c>
      <c r="D62" s="414" t="s">
        <v>158</v>
      </c>
      <c r="E62" s="374" t="s">
        <v>43</v>
      </c>
    </row>
    <row r="63" spans="1:5" ht="13.5" customHeight="1">
      <c r="A63" s="374" t="s">
        <v>1633</v>
      </c>
      <c r="B63" s="416" t="s">
        <v>1631</v>
      </c>
      <c r="C63" s="407" t="s">
        <v>1632</v>
      </c>
      <c r="D63" s="414" t="s">
        <v>158</v>
      </c>
      <c r="E63" s="374" t="s">
        <v>43</v>
      </c>
    </row>
    <row r="64" spans="1:5" ht="13.5" customHeight="1">
      <c r="A64" s="374" t="s">
        <v>1636</v>
      </c>
      <c r="B64" s="416" t="s">
        <v>1634</v>
      </c>
      <c r="C64" s="407" t="s">
        <v>1635</v>
      </c>
      <c r="D64" s="414" t="s">
        <v>158</v>
      </c>
      <c r="E64" s="374" t="s">
        <v>43</v>
      </c>
    </row>
    <row r="65" spans="1:5" ht="13.5" customHeight="1">
      <c r="A65" s="374" t="s">
        <v>1638</v>
      </c>
      <c r="B65" s="416" t="s">
        <v>1526</v>
      </c>
      <c r="C65" s="407" t="s">
        <v>1637</v>
      </c>
      <c r="D65" s="414" t="s">
        <v>158</v>
      </c>
      <c r="E65" s="374" t="s">
        <v>43</v>
      </c>
    </row>
    <row r="66" spans="1:5" ht="13.5" customHeight="1">
      <c r="A66" s="374" t="s">
        <v>1640</v>
      </c>
      <c r="B66" s="416" t="s">
        <v>1639</v>
      </c>
      <c r="C66" s="407" t="s">
        <v>1559</v>
      </c>
      <c r="D66" s="414" t="s">
        <v>158</v>
      </c>
      <c r="E66" s="374" t="s">
        <v>43</v>
      </c>
    </row>
    <row r="67" spans="1:5" ht="13.5" customHeight="1">
      <c r="A67" s="374" t="s">
        <v>1643</v>
      </c>
      <c r="B67" s="416" t="s">
        <v>1641</v>
      </c>
      <c r="C67" s="407" t="s">
        <v>1642</v>
      </c>
      <c r="D67" s="414" t="s">
        <v>158</v>
      </c>
      <c r="E67" s="374" t="s">
        <v>43</v>
      </c>
    </row>
    <row r="68" spans="1:5" ht="13.5" customHeight="1">
      <c r="A68" s="374" t="s">
        <v>1646</v>
      </c>
      <c r="B68" s="416" t="s">
        <v>1644</v>
      </c>
      <c r="C68" s="407" t="s">
        <v>1645</v>
      </c>
      <c r="D68" s="414" t="s">
        <v>158</v>
      </c>
      <c r="E68" s="374" t="s">
        <v>43</v>
      </c>
    </row>
    <row r="69" spans="1:5" ht="13.5" customHeight="1">
      <c r="A69" s="374" t="s">
        <v>1649</v>
      </c>
      <c r="B69" s="416" t="s">
        <v>1647</v>
      </c>
      <c r="C69" s="407" t="s">
        <v>1648</v>
      </c>
      <c r="D69" s="414" t="s">
        <v>158</v>
      </c>
      <c r="E69" s="374" t="s">
        <v>43</v>
      </c>
    </row>
    <row r="70" spans="1:5" ht="13.5" customHeight="1">
      <c r="A70" s="374" t="s">
        <v>1652</v>
      </c>
      <c r="B70" s="416" t="s">
        <v>1650</v>
      </c>
      <c r="C70" s="407" t="s">
        <v>1651</v>
      </c>
      <c r="D70" s="414" t="s">
        <v>158</v>
      </c>
      <c r="E70" s="374" t="s">
        <v>43</v>
      </c>
    </row>
    <row r="71" spans="1:5" ht="13.5" customHeight="1">
      <c r="A71" s="374" t="s">
        <v>1655</v>
      </c>
      <c r="B71" s="416" t="s">
        <v>1653</v>
      </c>
      <c r="C71" s="407" t="s">
        <v>1654</v>
      </c>
      <c r="D71" s="414" t="s">
        <v>158</v>
      </c>
      <c r="E71" s="374" t="s">
        <v>43</v>
      </c>
    </row>
    <row r="72" spans="1:5" ht="13.5" customHeight="1">
      <c r="A72" s="374" t="s">
        <v>1658</v>
      </c>
      <c r="B72" s="416" t="s">
        <v>1656</v>
      </c>
      <c r="C72" s="407" t="s">
        <v>1657</v>
      </c>
      <c r="D72" s="414" t="s">
        <v>158</v>
      </c>
      <c r="E72" s="374" t="s">
        <v>43</v>
      </c>
    </row>
    <row r="73" spans="1:5" ht="13.5" customHeight="1">
      <c r="A73" s="374" t="s">
        <v>1661</v>
      </c>
      <c r="B73" s="416" t="s">
        <v>1659</v>
      </c>
      <c r="C73" s="407" t="s">
        <v>1660</v>
      </c>
      <c r="D73" s="414" t="s">
        <v>158</v>
      </c>
      <c r="E73" s="374" t="s">
        <v>43</v>
      </c>
    </row>
    <row r="74" spans="1:5" ht="13.5" customHeight="1">
      <c r="A74" s="374" t="s">
        <v>1663</v>
      </c>
      <c r="B74" s="416" t="s">
        <v>1659</v>
      </c>
      <c r="C74" s="407" t="s">
        <v>1662</v>
      </c>
      <c r="D74" s="414" t="s">
        <v>158</v>
      </c>
      <c r="E74" s="374" t="s">
        <v>43</v>
      </c>
    </row>
    <row r="75" spans="1:5" ht="13.5" customHeight="1">
      <c r="A75" s="374" t="s">
        <v>1665</v>
      </c>
      <c r="B75" s="416" t="s">
        <v>1659</v>
      </c>
      <c r="C75" s="407" t="s">
        <v>1664</v>
      </c>
      <c r="D75" s="414" t="s">
        <v>158</v>
      </c>
      <c r="E75" s="374" t="s">
        <v>43</v>
      </c>
    </row>
    <row r="76" spans="1:5" ht="13.5" customHeight="1">
      <c r="A76" s="374" t="s">
        <v>1667</v>
      </c>
      <c r="B76" s="416" t="s">
        <v>1666</v>
      </c>
      <c r="C76" s="407" t="s">
        <v>1293</v>
      </c>
      <c r="D76" s="414" t="s">
        <v>158</v>
      </c>
      <c r="E76" s="374" t="s">
        <v>43</v>
      </c>
    </row>
    <row r="77" spans="1:5" ht="13.5" customHeight="1">
      <c r="A77" s="374" t="s">
        <v>1670</v>
      </c>
      <c r="B77" s="416" t="s">
        <v>1668</v>
      </c>
      <c r="C77" s="407" t="s">
        <v>1669</v>
      </c>
      <c r="D77" s="414" t="s">
        <v>158</v>
      </c>
      <c r="E77" s="374" t="s">
        <v>43</v>
      </c>
    </row>
    <row r="78" spans="1:5" ht="13.5" customHeight="1">
      <c r="A78" s="374" t="s">
        <v>1672</v>
      </c>
      <c r="B78" s="416" t="s">
        <v>1517</v>
      </c>
      <c r="C78" s="407" t="s">
        <v>1671</v>
      </c>
      <c r="D78" s="414" t="s">
        <v>158</v>
      </c>
      <c r="E78" s="374" t="s">
        <v>43</v>
      </c>
    </row>
    <row r="79" spans="1:5" ht="13.5" customHeight="1">
      <c r="A79" s="374" t="s">
        <v>1675</v>
      </c>
      <c r="B79" s="416" t="s">
        <v>1673</v>
      </c>
      <c r="C79" s="407" t="s">
        <v>1674</v>
      </c>
      <c r="D79" s="414" t="s">
        <v>158</v>
      </c>
      <c r="E79" s="374" t="s">
        <v>43</v>
      </c>
    </row>
    <row r="80" spans="1:5" ht="13.5" customHeight="1">
      <c r="A80" s="374" t="s">
        <v>1676</v>
      </c>
      <c r="B80" s="416" t="s">
        <v>1520</v>
      </c>
      <c r="C80" s="407" t="s">
        <v>1281</v>
      </c>
      <c r="D80" s="414" t="s">
        <v>158</v>
      </c>
      <c r="E80" s="374" t="s">
        <v>43</v>
      </c>
    </row>
    <row r="81" spans="1:5" ht="13.5" customHeight="1">
      <c r="A81" s="374" t="s">
        <v>1679</v>
      </c>
      <c r="B81" s="416" t="s">
        <v>1677</v>
      </c>
      <c r="C81" s="407" t="s">
        <v>1678</v>
      </c>
      <c r="D81" s="414" t="s">
        <v>158</v>
      </c>
      <c r="E81" s="374" t="s">
        <v>43</v>
      </c>
    </row>
    <row r="82" spans="1:5" ht="13.5" customHeight="1">
      <c r="A82" s="374" t="s">
        <v>1682</v>
      </c>
      <c r="B82" s="416" t="s">
        <v>1680</v>
      </c>
      <c r="C82" s="407" t="s">
        <v>1681</v>
      </c>
      <c r="D82" s="414" t="s">
        <v>158</v>
      </c>
      <c r="E82" s="374" t="s">
        <v>43</v>
      </c>
    </row>
    <row r="83" spans="1:5" ht="13.5" customHeight="1">
      <c r="A83" s="374" t="s">
        <v>1685</v>
      </c>
      <c r="B83" s="416" t="s">
        <v>1683</v>
      </c>
      <c r="C83" s="407" t="s">
        <v>1684</v>
      </c>
      <c r="D83" s="414" t="s">
        <v>158</v>
      </c>
      <c r="E83" s="374" t="s">
        <v>43</v>
      </c>
    </row>
    <row r="84" spans="1:5" ht="13.5" customHeight="1">
      <c r="A84" s="374" t="s">
        <v>1687</v>
      </c>
      <c r="B84" s="416" t="s">
        <v>1625</v>
      </c>
      <c r="C84" s="407" t="s">
        <v>1686</v>
      </c>
      <c r="D84" s="414" t="s">
        <v>158</v>
      </c>
      <c r="E84" s="374" t="s">
        <v>43</v>
      </c>
    </row>
    <row r="85" spans="1:5" ht="13.5" customHeight="1">
      <c r="A85" s="374"/>
      <c r="B85" s="416"/>
      <c r="C85" s="407"/>
      <c r="D85" s="414"/>
      <c r="E85" s="374"/>
    </row>
  </sheetData>
  <sheetProtection selectLockedCells="1" selectUnlockedCells="1"/>
  <mergeCells count="1">
    <mergeCell ref="A1:E9"/>
  </mergeCells>
  <printOptions gridLines="1"/>
  <pageMargins left="0.9448818897637796" right="0" top="0.07874015748031496" bottom="0.1968503937007874" header="0.3937007874015748" footer="0.3937007874015748"/>
  <pageSetup fitToHeight="0" fitToWidth="0" horizontalDpi="300" verticalDpi="3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</sheetPr>
  <dimension ref="A1:AO42"/>
  <sheetViews>
    <sheetView zoomScalePageLayoutView="0" workbookViewId="0" topLeftCell="A15">
      <selection activeCell="A1" sqref="A1:E42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2166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41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</row>
    <row r="11" spans="1:5" ht="13.5" customHeight="1">
      <c r="A11" s="376" t="s">
        <v>2169</v>
      </c>
      <c r="B11" s="378" t="s">
        <v>2167</v>
      </c>
      <c r="C11" s="378" t="s">
        <v>2168</v>
      </c>
      <c r="D11" s="414" t="s">
        <v>177</v>
      </c>
      <c r="E11" s="374" t="s">
        <v>44</v>
      </c>
    </row>
    <row r="12" spans="1:5" ht="13.5" customHeight="1">
      <c r="A12" s="376" t="s">
        <v>2171</v>
      </c>
      <c r="B12" s="378" t="s">
        <v>2170</v>
      </c>
      <c r="C12" s="378" t="s">
        <v>1783</v>
      </c>
      <c r="D12" s="414" t="s">
        <v>177</v>
      </c>
      <c r="E12" s="374" t="s">
        <v>44</v>
      </c>
    </row>
    <row r="13" spans="1:5" ht="13.5" customHeight="1">
      <c r="A13" s="376" t="s">
        <v>2174</v>
      </c>
      <c r="B13" s="378" t="s">
        <v>2172</v>
      </c>
      <c r="C13" s="378" t="s">
        <v>2173</v>
      </c>
      <c r="D13" s="414" t="s">
        <v>177</v>
      </c>
      <c r="E13" s="374" t="s">
        <v>44</v>
      </c>
    </row>
    <row r="14" spans="1:5" ht="13.5" customHeight="1">
      <c r="A14" s="376" t="s">
        <v>2176</v>
      </c>
      <c r="B14" s="378" t="s">
        <v>2175</v>
      </c>
      <c r="C14" s="378" t="s">
        <v>1497</v>
      </c>
      <c r="D14" s="414" t="s">
        <v>177</v>
      </c>
      <c r="E14" s="374" t="s">
        <v>44</v>
      </c>
    </row>
    <row r="15" spans="1:5" ht="13.5" customHeight="1">
      <c r="A15" s="567" t="s">
        <v>2179</v>
      </c>
      <c r="B15" s="568" t="s">
        <v>2177</v>
      </c>
      <c r="C15" s="568" t="s">
        <v>2178</v>
      </c>
      <c r="D15" s="414" t="s">
        <v>177</v>
      </c>
      <c r="E15" s="374" t="s">
        <v>44</v>
      </c>
    </row>
    <row r="16" spans="1:5" ht="13.5" customHeight="1">
      <c r="A16" s="376" t="s">
        <v>2182</v>
      </c>
      <c r="B16" s="378" t="s">
        <v>2180</v>
      </c>
      <c r="C16" s="378" t="s">
        <v>2181</v>
      </c>
      <c r="D16" s="414" t="s">
        <v>177</v>
      </c>
      <c r="E16" s="374" t="s">
        <v>44</v>
      </c>
    </row>
    <row r="17" spans="1:5" ht="13.5" customHeight="1">
      <c r="A17" s="567" t="s">
        <v>2184</v>
      </c>
      <c r="B17" s="568" t="s">
        <v>2183</v>
      </c>
      <c r="C17" s="568" t="s">
        <v>1706</v>
      </c>
      <c r="D17" s="414" t="s">
        <v>177</v>
      </c>
      <c r="E17" s="374" t="s">
        <v>44</v>
      </c>
    </row>
    <row r="18" spans="1:5" ht="13.5" customHeight="1">
      <c r="A18" s="485" t="s">
        <v>2187</v>
      </c>
      <c r="B18" s="486" t="s">
        <v>2185</v>
      </c>
      <c r="C18" s="486" t="s">
        <v>2186</v>
      </c>
      <c r="D18" s="414" t="s">
        <v>177</v>
      </c>
      <c r="E18" s="374" t="s">
        <v>44</v>
      </c>
    </row>
    <row r="19" spans="1:5" ht="13.5" customHeight="1">
      <c r="A19" s="485" t="s">
        <v>2190</v>
      </c>
      <c r="B19" s="486" t="s">
        <v>2188</v>
      </c>
      <c r="C19" s="486" t="s">
        <v>2189</v>
      </c>
      <c r="D19" s="414" t="s">
        <v>177</v>
      </c>
      <c r="E19" s="374" t="s">
        <v>44</v>
      </c>
    </row>
    <row r="20" spans="1:5" ht="13.5" customHeight="1">
      <c r="A20" s="414"/>
      <c r="B20" s="415"/>
      <c r="C20" s="415"/>
      <c r="D20" s="414"/>
      <c r="E20" s="374"/>
    </row>
    <row r="21" spans="1:5" ht="13.5" customHeight="1">
      <c r="A21" s="417" t="s">
        <v>2192</v>
      </c>
      <c r="B21" s="415" t="s">
        <v>2191</v>
      </c>
      <c r="C21" s="415" t="s">
        <v>1684</v>
      </c>
      <c r="D21" s="414" t="s">
        <v>177</v>
      </c>
      <c r="E21" s="374" t="s">
        <v>45</v>
      </c>
    </row>
    <row r="22" spans="1:5" ht="13.5" customHeight="1">
      <c r="A22" s="414" t="s">
        <v>2195</v>
      </c>
      <c r="B22" s="415" t="s">
        <v>2193</v>
      </c>
      <c r="C22" s="415" t="s">
        <v>2194</v>
      </c>
      <c r="D22" s="414" t="s">
        <v>177</v>
      </c>
      <c r="E22" s="374" t="s">
        <v>45</v>
      </c>
    </row>
    <row r="23" spans="1:5" ht="13.5" customHeight="1">
      <c r="A23" s="417" t="s">
        <v>2197</v>
      </c>
      <c r="B23" s="415" t="s">
        <v>2196</v>
      </c>
      <c r="C23" s="415" t="s">
        <v>1533</v>
      </c>
      <c r="D23" s="414" t="s">
        <v>177</v>
      </c>
      <c r="E23" s="374" t="s">
        <v>45</v>
      </c>
    </row>
    <row r="24" spans="1:5" ht="13.5" customHeight="1">
      <c r="A24" s="414" t="s">
        <v>2200</v>
      </c>
      <c r="B24" s="415" t="s">
        <v>2198</v>
      </c>
      <c r="C24" s="415" t="s">
        <v>2199</v>
      </c>
      <c r="D24" s="414" t="s">
        <v>177</v>
      </c>
      <c r="E24" s="374" t="s">
        <v>45</v>
      </c>
    </row>
    <row r="25" spans="1:5" ht="13.5" customHeight="1">
      <c r="A25" s="414" t="s">
        <v>2203</v>
      </c>
      <c r="B25" s="415" t="s">
        <v>2201</v>
      </c>
      <c r="C25" s="415" t="s">
        <v>2202</v>
      </c>
      <c r="D25" s="414" t="s">
        <v>177</v>
      </c>
      <c r="E25" s="374" t="s">
        <v>45</v>
      </c>
    </row>
    <row r="26" spans="1:5" ht="13.5" customHeight="1">
      <c r="A26" s="417" t="s">
        <v>2205</v>
      </c>
      <c r="B26" s="415" t="s">
        <v>2204</v>
      </c>
      <c r="C26" s="415" t="s">
        <v>1756</v>
      </c>
      <c r="D26" s="414" t="s">
        <v>177</v>
      </c>
      <c r="E26" s="374" t="s">
        <v>45</v>
      </c>
    </row>
    <row r="27" spans="1:5" ht="13.5" customHeight="1">
      <c r="A27" s="417" t="s">
        <v>2207</v>
      </c>
      <c r="B27" s="415" t="s">
        <v>2206</v>
      </c>
      <c r="C27" s="415" t="s">
        <v>1769</v>
      </c>
      <c r="D27" s="414" t="s">
        <v>177</v>
      </c>
      <c r="E27" s="374" t="s">
        <v>45</v>
      </c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 t="s">
        <v>2208</v>
      </c>
      <c r="B29" s="415" t="s">
        <v>2214</v>
      </c>
      <c r="C29" s="415" t="s">
        <v>1506</v>
      </c>
      <c r="D29" s="414" t="s">
        <v>177</v>
      </c>
      <c r="E29" s="374" t="s">
        <v>42</v>
      </c>
    </row>
    <row r="30" spans="1:5" ht="13.5" customHeight="1">
      <c r="A30" s="414" t="s">
        <v>2211</v>
      </c>
      <c r="B30" s="415" t="s">
        <v>2209</v>
      </c>
      <c r="C30" s="415" t="s">
        <v>2210</v>
      </c>
      <c r="D30" s="414" t="s">
        <v>177</v>
      </c>
      <c r="E30" s="374" t="s">
        <v>42</v>
      </c>
    </row>
    <row r="31" spans="1:5" ht="13.5" customHeight="1">
      <c r="A31" s="374" t="s">
        <v>2213</v>
      </c>
      <c r="B31" s="416" t="s">
        <v>2212</v>
      </c>
      <c r="C31" s="407" t="s">
        <v>1889</v>
      </c>
      <c r="D31" s="414" t="s">
        <v>177</v>
      </c>
      <c r="E31" s="374" t="s">
        <v>42</v>
      </c>
    </row>
    <row r="32" spans="1:5" ht="13.5" customHeight="1">
      <c r="A32" s="414"/>
      <c r="B32" s="415"/>
      <c r="C32" s="415"/>
      <c r="D32" s="414"/>
      <c r="E32" s="374"/>
    </row>
    <row r="33" spans="1:5" ht="13.5" customHeight="1">
      <c r="A33" s="414" t="s">
        <v>2217</v>
      </c>
      <c r="B33" s="415" t="s">
        <v>2215</v>
      </c>
      <c r="C33" s="415" t="s">
        <v>2216</v>
      </c>
      <c r="D33" s="414" t="s">
        <v>177</v>
      </c>
      <c r="E33" s="374" t="s">
        <v>43</v>
      </c>
    </row>
    <row r="34" spans="1:5" ht="13.5" customHeight="1">
      <c r="A34" s="414" t="s">
        <v>2219</v>
      </c>
      <c r="B34" s="415" t="s">
        <v>1847</v>
      </c>
      <c r="C34" s="415" t="s">
        <v>2218</v>
      </c>
      <c r="D34" s="414" t="s">
        <v>177</v>
      </c>
      <c r="E34" s="374" t="s">
        <v>43</v>
      </c>
    </row>
    <row r="35" spans="1:5" ht="13.5" customHeight="1">
      <c r="A35" s="414" t="s">
        <v>2222</v>
      </c>
      <c r="B35" s="415" t="s">
        <v>2220</v>
      </c>
      <c r="C35" s="415" t="s">
        <v>2221</v>
      </c>
      <c r="D35" s="414" t="s">
        <v>177</v>
      </c>
      <c r="E35" s="374" t="s">
        <v>43</v>
      </c>
    </row>
    <row r="36" spans="1:5" ht="13.5" customHeight="1">
      <c r="A36" s="414" t="s">
        <v>2225</v>
      </c>
      <c r="B36" s="415" t="s">
        <v>2223</v>
      </c>
      <c r="C36" s="415" t="s">
        <v>2224</v>
      </c>
      <c r="D36" s="414" t="s">
        <v>177</v>
      </c>
      <c r="E36" s="374" t="s">
        <v>43</v>
      </c>
    </row>
    <row r="37" spans="1:5" ht="13.5" customHeight="1">
      <c r="A37" s="414" t="s">
        <v>2227</v>
      </c>
      <c r="B37" s="415" t="s">
        <v>2226</v>
      </c>
      <c r="C37" s="415" t="s">
        <v>1833</v>
      </c>
      <c r="D37" s="414" t="s">
        <v>177</v>
      </c>
      <c r="E37" s="374" t="s">
        <v>43</v>
      </c>
    </row>
    <row r="38" spans="1:5" ht="13.5" customHeight="1">
      <c r="A38" s="414" t="s">
        <v>2228</v>
      </c>
      <c r="B38" s="415" t="s">
        <v>1825</v>
      </c>
      <c r="C38" s="415" t="s">
        <v>1576</v>
      </c>
      <c r="D38" s="414" t="s">
        <v>177</v>
      </c>
      <c r="E38" s="374" t="s">
        <v>43</v>
      </c>
    </row>
    <row r="39" spans="1:5" ht="13.5" customHeight="1">
      <c r="A39" s="414" t="s">
        <v>2230</v>
      </c>
      <c r="B39" s="415" t="s">
        <v>2229</v>
      </c>
      <c r="C39" s="415" t="s">
        <v>1743</v>
      </c>
      <c r="D39" s="414" t="s">
        <v>177</v>
      </c>
      <c r="E39" s="374" t="s">
        <v>43</v>
      </c>
    </row>
    <row r="40" spans="1:5" ht="13.5" customHeight="1">
      <c r="A40" s="414" t="s">
        <v>2231</v>
      </c>
      <c r="B40" s="415" t="s">
        <v>1660</v>
      </c>
      <c r="C40" s="415" t="s">
        <v>1582</v>
      </c>
      <c r="D40" s="414" t="s">
        <v>177</v>
      </c>
      <c r="E40" s="374" t="s">
        <v>43</v>
      </c>
    </row>
    <row r="41" spans="1:5" ht="13.5" customHeight="1">
      <c r="A41" s="414" t="s">
        <v>2234</v>
      </c>
      <c r="B41" s="415" t="s">
        <v>2232</v>
      </c>
      <c r="C41" s="415" t="s">
        <v>2233</v>
      </c>
      <c r="D41" s="414" t="s">
        <v>177</v>
      </c>
      <c r="E41" s="374" t="s">
        <v>43</v>
      </c>
    </row>
    <row r="42" spans="1:5" ht="13.5" customHeight="1">
      <c r="A42" s="414"/>
      <c r="B42" s="415"/>
      <c r="C42" s="415"/>
      <c r="D42" s="414"/>
      <c r="E42" s="374"/>
    </row>
  </sheetData>
  <sheetProtection selectLockedCells="1" selectUnlockedCells="1"/>
  <mergeCells count="1">
    <mergeCell ref="A1:E9"/>
  </mergeCells>
  <printOptions gridLines="1"/>
  <pageMargins left="0.56" right="0" top="0.9055118110236221" bottom="0.1968503937007874" header="0.3937007874015748" footer="0.3937007874015748"/>
  <pageSetup fitToHeight="0" fitToWidth="0" horizontalDpi="300" verticalDpi="300" orientation="portrait" paperSize="9" scale="11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</sheetPr>
  <dimension ref="A1:CC41"/>
  <sheetViews>
    <sheetView zoomScalePageLayoutView="0" workbookViewId="0" topLeftCell="A14">
      <selection activeCell="A1" sqref="A1:E41"/>
    </sheetView>
  </sheetViews>
  <sheetFormatPr defaultColWidth="11.421875" defaultRowHeight="13.5" customHeight="1"/>
  <cols>
    <col min="1" max="1" width="9.421875" style="390" customWidth="1"/>
    <col min="2" max="2" width="13.28125" style="425" customWidth="1"/>
    <col min="3" max="3" width="12.421875" style="425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1096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81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</row>
    <row r="11" spans="1:5" ht="13.5" customHeight="1">
      <c r="A11" s="376" t="s">
        <v>1837</v>
      </c>
      <c r="B11" s="378" t="s">
        <v>1835</v>
      </c>
      <c r="C11" s="378" t="s">
        <v>1836</v>
      </c>
      <c r="D11" s="414" t="s">
        <v>1127</v>
      </c>
      <c r="E11" s="374" t="s">
        <v>44</v>
      </c>
    </row>
    <row r="12" spans="1:5" ht="13.5" customHeight="1">
      <c r="A12" s="376" t="s">
        <v>1840</v>
      </c>
      <c r="B12" s="378" t="s">
        <v>1838</v>
      </c>
      <c r="C12" s="378" t="s">
        <v>1839</v>
      </c>
      <c r="D12" s="414" t="s">
        <v>1127</v>
      </c>
      <c r="E12" s="374" t="s">
        <v>44</v>
      </c>
    </row>
    <row r="13" spans="1:5" ht="13.5" customHeight="1">
      <c r="A13" s="417" t="s">
        <v>1843</v>
      </c>
      <c r="B13" s="415" t="s">
        <v>1841</v>
      </c>
      <c r="C13" s="415" t="s">
        <v>1842</v>
      </c>
      <c r="D13" s="414" t="s">
        <v>1127</v>
      </c>
      <c r="E13" s="374" t="s">
        <v>44</v>
      </c>
    </row>
    <row r="14" spans="1:5" ht="13.5" customHeight="1">
      <c r="A14" s="414" t="s">
        <v>1846</v>
      </c>
      <c r="B14" s="415" t="s">
        <v>1844</v>
      </c>
      <c r="C14" s="415" t="s">
        <v>1845</v>
      </c>
      <c r="D14" s="414" t="s">
        <v>1127</v>
      </c>
      <c r="E14" s="374" t="s">
        <v>44</v>
      </c>
    </row>
    <row r="15" spans="1:5" ht="13.5" customHeight="1">
      <c r="A15" s="414" t="s">
        <v>1848</v>
      </c>
      <c r="B15" s="623" t="s">
        <v>1847</v>
      </c>
      <c r="C15" s="415" t="s">
        <v>1706</v>
      </c>
      <c r="D15" s="414" t="s">
        <v>1127</v>
      </c>
      <c r="E15" s="374" t="s">
        <v>44</v>
      </c>
    </row>
    <row r="16" spans="1:5" ht="13.5" customHeight="1">
      <c r="A16" s="417" t="s">
        <v>1851</v>
      </c>
      <c r="B16" s="415" t="s">
        <v>1849</v>
      </c>
      <c r="C16" s="415" t="s">
        <v>1850</v>
      </c>
      <c r="D16" s="414" t="s">
        <v>1127</v>
      </c>
      <c r="E16" s="374" t="s">
        <v>44</v>
      </c>
    </row>
    <row r="17" spans="1:5" ht="13.5" customHeight="1">
      <c r="A17" s="414" t="s">
        <v>1854</v>
      </c>
      <c r="B17" s="415" t="s">
        <v>1852</v>
      </c>
      <c r="C17" s="415" t="s">
        <v>1853</v>
      </c>
      <c r="D17" s="414" t="s">
        <v>1127</v>
      </c>
      <c r="E17" s="374" t="s">
        <v>44</v>
      </c>
    </row>
    <row r="18" spans="1:5" ht="13.5" customHeight="1">
      <c r="A18" s="417" t="s">
        <v>1857</v>
      </c>
      <c r="B18" s="415" t="s">
        <v>1855</v>
      </c>
      <c r="C18" s="415" t="s">
        <v>1856</v>
      </c>
      <c r="D18" s="414" t="s">
        <v>1127</v>
      </c>
      <c r="E18" s="374" t="s">
        <v>44</v>
      </c>
    </row>
    <row r="19" spans="1:5" ht="13.5" customHeight="1">
      <c r="A19" s="374" t="s">
        <v>1860</v>
      </c>
      <c r="B19" s="416" t="s">
        <v>1858</v>
      </c>
      <c r="C19" s="407" t="s">
        <v>1859</v>
      </c>
      <c r="D19" s="414" t="s">
        <v>1127</v>
      </c>
      <c r="E19" s="374" t="s">
        <v>44</v>
      </c>
    </row>
    <row r="20" spans="1:5" ht="13.5" customHeight="1">
      <c r="A20" s="374" t="s">
        <v>1863</v>
      </c>
      <c r="B20" s="416" t="s">
        <v>1861</v>
      </c>
      <c r="C20" s="407" t="s">
        <v>1862</v>
      </c>
      <c r="D20" s="414" t="s">
        <v>1127</v>
      </c>
      <c r="E20" s="374" t="s">
        <v>44</v>
      </c>
    </row>
    <row r="21" spans="1:5" ht="13.5" customHeight="1">
      <c r="A21" s="374" t="s">
        <v>1866</v>
      </c>
      <c r="B21" s="416" t="s">
        <v>1864</v>
      </c>
      <c r="C21" s="407" t="s">
        <v>1865</v>
      </c>
      <c r="D21" s="414" t="s">
        <v>1127</v>
      </c>
      <c r="E21" s="374" t="s">
        <v>44</v>
      </c>
    </row>
    <row r="22" spans="1:5" ht="13.5" customHeight="1">
      <c r="A22" s="374" t="s">
        <v>1867</v>
      </c>
      <c r="B22" s="416" t="s">
        <v>1619</v>
      </c>
      <c r="C22" s="407" t="s">
        <v>1491</v>
      </c>
      <c r="D22" s="414" t="s">
        <v>1127</v>
      </c>
      <c r="E22" s="374" t="s">
        <v>44</v>
      </c>
    </row>
    <row r="23" spans="1:5" ht="13.5" customHeight="1">
      <c r="A23" s="374" t="s">
        <v>1870</v>
      </c>
      <c r="B23" s="416" t="s">
        <v>1868</v>
      </c>
      <c r="C23" s="407" t="s">
        <v>1869</v>
      </c>
      <c r="D23" s="414" t="s">
        <v>1127</v>
      </c>
      <c r="E23" s="374" t="s">
        <v>44</v>
      </c>
    </row>
    <row r="24" spans="1:5" ht="13.5" customHeight="1">
      <c r="A24" s="408"/>
      <c r="B24" s="409"/>
      <c r="C24" s="409"/>
      <c r="D24" s="414"/>
      <c r="E24" s="374"/>
    </row>
    <row r="25" spans="1:5" ht="13.5" customHeight="1">
      <c r="A25" s="374" t="s">
        <v>1872</v>
      </c>
      <c r="B25" s="416" t="s">
        <v>1871</v>
      </c>
      <c r="C25" s="407" t="s">
        <v>1753</v>
      </c>
      <c r="D25" s="414" t="s">
        <v>1127</v>
      </c>
      <c r="E25" s="374" t="s">
        <v>45</v>
      </c>
    </row>
    <row r="26" spans="1:5" ht="13.5" customHeight="1">
      <c r="A26" s="376" t="s">
        <v>1875</v>
      </c>
      <c r="B26" s="416" t="s">
        <v>1873</v>
      </c>
      <c r="C26" s="407" t="s">
        <v>1874</v>
      </c>
      <c r="D26" s="414" t="s">
        <v>1127</v>
      </c>
      <c r="E26" s="374" t="s">
        <v>45</v>
      </c>
    </row>
    <row r="27" spans="1:5" ht="13.5" customHeight="1">
      <c r="A27" s="374" t="s">
        <v>1877</v>
      </c>
      <c r="B27" s="416" t="s">
        <v>1876</v>
      </c>
      <c r="C27" s="407" t="s">
        <v>1826</v>
      </c>
      <c r="D27" s="414" t="s">
        <v>1127</v>
      </c>
      <c r="E27" s="374" t="s">
        <v>45</v>
      </c>
    </row>
    <row r="28" spans="1:5" ht="13.5" customHeight="1">
      <c r="A28" s="374" t="s">
        <v>1879</v>
      </c>
      <c r="B28" s="416" t="s">
        <v>1878</v>
      </c>
      <c r="C28" s="407" t="s">
        <v>1579</v>
      </c>
      <c r="D28" s="414" t="s">
        <v>1127</v>
      </c>
      <c r="E28" s="374" t="s">
        <v>45</v>
      </c>
    </row>
    <row r="29" spans="1:5" ht="13.5" customHeight="1">
      <c r="A29" s="374" t="s">
        <v>1881</v>
      </c>
      <c r="B29" s="416" t="s">
        <v>1880</v>
      </c>
      <c r="C29" s="407" t="s">
        <v>1660</v>
      </c>
      <c r="D29" s="414" t="s">
        <v>1127</v>
      </c>
      <c r="E29" s="374" t="s">
        <v>45</v>
      </c>
    </row>
    <row r="30" spans="1:5" ht="13.5" customHeight="1">
      <c r="A30" s="374" t="s">
        <v>1884</v>
      </c>
      <c r="B30" s="416" t="s">
        <v>1882</v>
      </c>
      <c r="C30" s="407" t="s">
        <v>1883</v>
      </c>
      <c r="D30" s="414" t="s">
        <v>1127</v>
      </c>
      <c r="E30" s="374" t="s">
        <v>45</v>
      </c>
    </row>
    <row r="31" spans="1:5" ht="13.5" customHeight="1">
      <c r="A31" s="374" t="s">
        <v>1887</v>
      </c>
      <c r="B31" s="416" t="s">
        <v>1885</v>
      </c>
      <c r="C31" s="407" t="s">
        <v>1886</v>
      </c>
      <c r="D31" s="414" t="s">
        <v>1127</v>
      </c>
      <c r="E31" s="374" t="s">
        <v>45</v>
      </c>
    </row>
    <row r="32" spans="1:5" ht="13.5" customHeight="1">
      <c r="A32" s="374"/>
      <c r="B32" s="416"/>
      <c r="C32" s="407"/>
      <c r="D32" s="414"/>
      <c r="E32" s="374"/>
    </row>
    <row r="33" spans="1:5" ht="13.5" customHeight="1">
      <c r="A33" s="374" t="s">
        <v>1890</v>
      </c>
      <c r="B33" s="416" t="s">
        <v>1888</v>
      </c>
      <c r="C33" s="407" t="s">
        <v>1889</v>
      </c>
      <c r="D33" s="414" t="s">
        <v>1127</v>
      </c>
      <c r="E33" s="374" t="s">
        <v>42</v>
      </c>
    </row>
    <row r="34" spans="1:5" ht="13.5" customHeight="1">
      <c r="A34" s="374" t="s">
        <v>1892</v>
      </c>
      <c r="B34" s="416" t="s">
        <v>1882</v>
      </c>
      <c r="C34" s="407" t="s">
        <v>1891</v>
      </c>
      <c r="D34" s="414" t="s">
        <v>1127</v>
      </c>
      <c r="E34" s="374" t="s">
        <v>42</v>
      </c>
    </row>
    <row r="35" spans="1:5" ht="13.5" customHeight="1">
      <c r="A35" s="374" t="s">
        <v>1894</v>
      </c>
      <c r="B35" s="416" t="s">
        <v>1893</v>
      </c>
      <c r="C35" s="407" t="s">
        <v>1518</v>
      </c>
      <c r="D35" s="414" t="s">
        <v>1127</v>
      </c>
      <c r="E35" s="374" t="s">
        <v>42</v>
      </c>
    </row>
    <row r="36" spans="1:5" ht="13.5" customHeight="1">
      <c r="A36" s="374" t="s">
        <v>1895</v>
      </c>
      <c r="B36" s="416" t="s">
        <v>1864</v>
      </c>
      <c r="C36" s="407" t="s">
        <v>1862</v>
      </c>
      <c r="D36" s="414" t="s">
        <v>1127</v>
      </c>
      <c r="E36" s="374" t="s">
        <v>42</v>
      </c>
    </row>
    <row r="37" spans="1:5" ht="13.5" customHeight="1">
      <c r="A37" s="374"/>
      <c r="B37" s="416"/>
      <c r="C37" s="407"/>
      <c r="D37" s="414"/>
      <c r="E37" s="374"/>
    </row>
    <row r="38" spans="1:5" ht="13.5" customHeight="1">
      <c r="A38" s="374" t="s">
        <v>1898</v>
      </c>
      <c r="B38" s="416" t="s">
        <v>1896</v>
      </c>
      <c r="C38" s="407" t="s">
        <v>1897</v>
      </c>
      <c r="D38" s="414" t="s">
        <v>1127</v>
      </c>
      <c r="E38" s="374" t="s">
        <v>43</v>
      </c>
    </row>
    <row r="39" spans="1:5" ht="13.5" customHeight="1">
      <c r="A39" s="374" t="s">
        <v>1901</v>
      </c>
      <c r="B39" s="416" t="s">
        <v>1899</v>
      </c>
      <c r="C39" s="407" t="s">
        <v>1900</v>
      </c>
      <c r="D39" s="414" t="s">
        <v>1127</v>
      </c>
      <c r="E39" s="374" t="s">
        <v>43</v>
      </c>
    </row>
    <row r="40" spans="1:5" ht="13.5" customHeight="1">
      <c r="A40" s="374" t="s">
        <v>1904</v>
      </c>
      <c r="B40" s="416" t="s">
        <v>1902</v>
      </c>
      <c r="C40" s="407" t="s">
        <v>1903</v>
      </c>
      <c r="D40" s="414" t="s">
        <v>1127</v>
      </c>
      <c r="E40" s="374" t="s">
        <v>43</v>
      </c>
    </row>
    <row r="41" spans="1:5" ht="13.5" customHeight="1">
      <c r="A41" s="374"/>
      <c r="B41" s="416"/>
      <c r="C41" s="407"/>
      <c r="D41" s="414"/>
      <c r="E41" s="374"/>
    </row>
  </sheetData>
  <sheetProtection selectLockedCells="1" selectUnlockedCells="1"/>
  <mergeCells count="1">
    <mergeCell ref="A1:E9"/>
  </mergeCells>
  <printOptions gridLines="1"/>
  <pageMargins left="0.9448818897637796" right="0" top="0.5905511811023623" bottom="0.1968503937007874" header="0.2755905511811024" footer="0.3937007874015748"/>
  <pageSetup fitToHeight="0" fitToWidth="0" horizontalDpi="300" verticalDpi="300" orientation="portrait" paperSize="9" scale="10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EB129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349" bestFit="1" customWidth="1"/>
    <col min="3" max="3" width="18.8515625" style="349" bestFit="1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1095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87"/>
      <c r="B11" s="378"/>
      <c r="C11" s="378"/>
      <c r="D11" s="414" t="s">
        <v>153</v>
      </c>
      <c r="E11" s="374" t="s">
        <v>44</v>
      </c>
    </row>
    <row r="12" spans="1:5" ht="13.5" customHeight="1">
      <c r="A12" s="376"/>
      <c r="B12" s="378"/>
      <c r="C12" s="378"/>
      <c r="D12" s="414"/>
      <c r="E12" s="374"/>
    </row>
    <row r="13" spans="1:5" ht="13.5" customHeight="1">
      <c r="A13" s="487"/>
      <c r="B13" s="488"/>
      <c r="C13" s="488"/>
      <c r="D13" s="414" t="s">
        <v>153</v>
      </c>
      <c r="E13" s="374" t="s">
        <v>45</v>
      </c>
    </row>
    <row r="14" spans="1:5" ht="13.5" customHeight="1">
      <c r="A14" s="376"/>
      <c r="B14" s="378"/>
      <c r="C14" s="378"/>
      <c r="D14" s="414"/>
      <c r="E14" s="374"/>
    </row>
    <row r="15" spans="1:5" ht="13.5" customHeight="1">
      <c r="A15" s="376"/>
      <c r="B15" s="378"/>
      <c r="C15" s="378"/>
      <c r="D15" s="414" t="s">
        <v>153</v>
      </c>
      <c r="E15" s="374" t="s">
        <v>42</v>
      </c>
    </row>
    <row r="16" spans="1:5" ht="13.5" customHeight="1">
      <c r="A16" s="376"/>
      <c r="B16" s="378"/>
      <c r="C16" s="378"/>
      <c r="D16" s="414"/>
      <c r="E16" s="374"/>
    </row>
    <row r="17" spans="1:5" ht="13.5" customHeight="1">
      <c r="A17" s="487"/>
      <c r="B17" s="378"/>
      <c r="C17" s="378"/>
      <c r="D17" s="414" t="s">
        <v>153</v>
      </c>
      <c r="E17" s="374" t="s">
        <v>43</v>
      </c>
    </row>
    <row r="18" spans="1:5" ht="13.5" customHeight="1">
      <c r="A18" s="376"/>
      <c r="B18" s="378"/>
      <c r="C18" s="378"/>
      <c r="D18" s="414"/>
      <c r="E18" s="374"/>
    </row>
    <row r="19" spans="1:5" ht="13.5" customHeight="1">
      <c r="A19" s="417"/>
      <c r="B19" s="415"/>
      <c r="C19" s="415"/>
      <c r="D19" s="414"/>
      <c r="E19" s="374"/>
    </row>
    <row r="20" spans="1:5" ht="13.5" customHeight="1">
      <c r="A20" s="417"/>
      <c r="B20" s="415"/>
      <c r="C20" s="415"/>
      <c r="D20" s="414"/>
      <c r="E20" s="374"/>
    </row>
    <row r="21" spans="1:5" ht="13.5" customHeight="1">
      <c r="A21" s="417"/>
      <c r="B21" s="415"/>
      <c r="C21" s="415"/>
      <c r="D21" s="414"/>
      <c r="E21" s="374"/>
    </row>
    <row r="22" spans="1:5" ht="13.5" customHeight="1">
      <c r="A22" s="417"/>
      <c r="B22" s="415"/>
      <c r="C22" s="415"/>
      <c r="D22" s="414"/>
      <c r="E22" s="374"/>
    </row>
    <row r="23" spans="1:5" ht="13.5" customHeight="1">
      <c r="A23" s="417"/>
      <c r="B23" s="415"/>
      <c r="C23" s="415"/>
      <c r="D23" s="414"/>
      <c r="E23" s="374"/>
    </row>
    <row r="24" spans="1:5" ht="13.5" customHeight="1">
      <c r="A24" s="417"/>
      <c r="B24" s="415"/>
      <c r="C24" s="415"/>
      <c r="D24" s="414"/>
      <c r="E24" s="374"/>
    </row>
    <row r="25" spans="1:5" ht="13.5" customHeight="1">
      <c r="A25" s="417"/>
      <c r="B25" s="415"/>
      <c r="C25" s="415"/>
      <c r="D25" s="414"/>
      <c r="E25" s="374"/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/>
      <c r="B27" s="415"/>
      <c r="C27" s="415"/>
      <c r="D27" s="414"/>
      <c r="E27" s="374"/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/>
      <c r="B30" s="415"/>
      <c r="C30" s="415"/>
      <c r="D30" s="414"/>
      <c r="E30" s="374"/>
    </row>
    <row r="31" spans="1:5" ht="13.5" customHeight="1">
      <c r="A31" s="414"/>
      <c r="B31" s="414"/>
      <c r="C31" s="414"/>
      <c r="D31" s="414"/>
      <c r="E31" s="374"/>
    </row>
    <row r="32" spans="1:5" ht="13.5" customHeight="1">
      <c r="A32" s="417"/>
      <c r="B32" s="415"/>
      <c r="C32" s="415"/>
      <c r="D32" s="414"/>
      <c r="E32" s="374"/>
    </row>
    <row r="33" spans="1:5" ht="13.5" customHeight="1">
      <c r="A33" s="417"/>
      <c r="B33" s="415"/>
      <c r="C33" s="415"/>
      <c r="D33" s="414"/>
      <c r="E33" s="374"/>
    </row>
    <row r="34" spans="1:5" ht="13.5" customHeight="1">
      <c r="A34" s="417"/>
      <c r="B34" s="415"/>
      <c r="C34" s="415"/>
      <c r="D34" s="414"/>
      <c r="E34" s="374"/>
    </row>
    <row r="35" spans="1:5" ht="13.5" customHeight="1">
      <c r="A35" s="414"/>
      <c r="B35" s="414"/>
      <c r="C35" s="414"/>
      <c r="D35" s="414"/>
      <c r="E35" s="374"/>
    </row>
    <row r="36" spans="1:5" ht="13.5" customHeight="1">
      <c r="A36" s="417"/>
      <c r="B36" s="415"/>
      <c r="C36" s="415"/>
      <c r="D36" s="414"/>
      <c r="E36" s="374"/>
    </row>
    <row r="37" spans="1:5" ht="13.5" customHeight="1">
      <c r="A37" s="417"/>
      <c r="B37" s="415"/>
      <c r="C37" s="415"/>
      <c r="D37" s="414"/>
      <c r="E37" s="374"/>
    </row>
    <row r="38" spans="1:5" ht="13.5" customHeight="1">
      <c r="A38" s="417"/>
      <c r="B38" s="415"/>
      <c r="C38" s="415"/>
      <c r="D38" s="414"/>
      <c r="E38" s="374"/>
    </row>
    <row r="39" spans="1:5" ht="13.5" customHeight="1">
      <c r="A39" s="417"/>
      <c r="B39" s="415"/>
      <c r="C39" s="415"/>
      <c r="D39" s="414"/>
      <c r="E39" s="374"/>
    </row>
    <row r="40" spans="1:5" ht="13.5" customHeight="1">
      <c r="A40" s="417"/>
      <c r="B40" s="415"/>
      <c r="C40" s="415"/>
      <c r="D40" s="414"/>
      <c r="E40" s="374"/>
    </row>
    <row r="41" spans="1:5" ht="13.5" customHeight="1">
      <c r="A41" s="417"/>
      <c r="B41" s="415"/>
      <c r="C41" s="415"/>
      <c r="D41" s="414"/>
      <c r="E41" s="374"/>
    </row>
    <row r="42" spans="1:5" ht="13.5" customHeight="1">
      <c r="A42" s="417"/>
      <c r="B42" s="415"/>
      <c r="C42" s="415"/>
      <c r="D42" s="414"/>
      <c r="E42" s="374"/>
    </row>
    <row r="43" spans="1:5" ht="13.5" customHeight="1">
      <c r="A43" s="417"/>
      <c r="B43" s="415"/>
      <c r="C43" s="415"/>
      <c r="D43" s="414"/>
      <c r="E43" s="374"/>
    </row>
    <row r="44" spans="1:5" ht="13.5" customHeight="1">
      <c r="A44" s="417"/>
      <c r="B44" s="415"/>
      <c r="C44" s="415"/>
      <c r="D44" s="414"/>
      <c r="E44" s="374"/>
    </row>
    <row r="45" spans="1:5" ht="13.5" customHeight="1">
      <c r="A45" s="417"/>
      <c r="B45" s="415"/>
      <c r="C45" s="415"/>
      <c r="D45" s="414"/>
      <c r="E45" s="374"/>
    </row>
    <row r="46" spans="1:5" ht="13.5" customHeight="1">
      <c r="A46" s="417"/>
      <c r="B46" s="415"/>
      <c r="C46" s="415"/>
      <c r="D46" s="414"/>
      <c r="E46" s="374"/>
    </row>
    <row r="47" spans="1:5" ht="13.5" customHeight="1">
      <c r="A47" s="417"/>
      <c r="B47" s="415"/>
      <c r="C47" s="415"/>
      <c r="D47" s="414"/>
      <c r="E47" s="374"/>
    </row>
    <row r="48" spans="1:5" ht="13.5" customHeight="1">
      <c r="A48" s="417"/>
      <c r="B48" s="415"/>
      <c r="C48" s="415"/>
      <c r="D48" s="414"/>
      <c r="E48" s="374"/>
    </row>
    <row r="49" spans="1:5" ht="13.5" customHeight="1">
      <c r="A49" s="417"/>
      <c r="B49" s="415"/>
      <c r="C49" s="415"/>
      <c r="D49" s="414"/>
      <c r="E49" s="374"/>
    </row>
    <row r="50" spans="1:5" ht="13.5" customHeight="1">
      <c r="A50" s="414"/>
      <c r="B50" s="414"/>
      <c r="C50" s="414"/>
      <c r="D50" s="414"/>
      <c r="E50" s="374"/>
    </row>
    <row r="51" spans="1:5" ht="13.5" customHeight="1">
      <c r="A51" s="414"/>
      <c r="B51" s="414"/>
      <c r="C51" s="414"/>
      <c r="D51" s="414"/>
      <c r="E51" s="374"/>
    </row>
    <row r="52" spans="1:5" ht="13.5" customHeight="1">
      <c r="A52" s="414"/>
      <c r="B52" s="414"/>
      <c r="C52" s="414"/>
      <c r="D52" s="414"/>
      <c r="E52" s="374"/>
    </row>
    <row r="53" spans="1:5" ht="13.5" customHeight="1">
      <c r="A53" s="414"/>
      <c r="B53" s="414"/>
      <c r="C53" s="414"/>
      <c r="D53" s="414"/>
      <c r="E53" s="374"/>
    </row>
    <row r="54" spans="1:5" ht="13.5" customHeight="1">
      <c r="A54" s="414"/>
      <c r="B54" s="414"/>
      <c r="C54" s="414"/>
      <c r="D54" s="414"/>
      <c r="E54" s="374"/>
    </row>
    <row r="55" spans="1:5" ht="13.5" customHeight="1">
      <c r="A55" s="414"/>
      <c r="B55" s="414"/>
      <c r="C55" s="414"/>
      <c r="D55" s="414"/>
      <c r="E55" s="374"/>
    </row>
    <row r="56" spans="1:5" ht="13.5" customHeight="1">
      <c r="A56" s="414"/>
      <c r="B56" s="414"/>
      <c r="C56" s="414"/>
      <c r="D56" s="414"/>
      <c r="E56" s="374"/>
    </row>
    <row r="57" spans="1:5" ht="13.5" customHeight="1">
      <c r="A57" s="374"/>
      <c r="B57" s="371"/>
      <c r="C57" s="378"/>
      <c r="D57" s="414"/>
      <c r="E57" s="374"/>
    </row>
    <row r="58" spans="1:5" ht="13.5" customHeight="1">
      <c r="A58" s="374"/>
      <c r="B58" s="371"/>
      <c r="C58" s="378"/>
      <c r="D58" s="414"/>
      <c r="E58" s="374"/>
    </row>
    <row r="59" spans="1:5" ht="13.5" customHeight="1">
      <c r="A59" s="374"/>
      <c r="B59" s="371"/>
      <c r="C59" s="378"/>
      <c r="D59" s="414"/>
      <c r="E59" s="374"/>
    </row>
    <row r="60" spans="1:5" ht="13.5" customHeight="1">
      <c r="A60" s="374"/>
      <c r="B60" s="371"/>
      <c r="C60" s="378"/>
      <c r="D60" s="414"/>
      <c r="E60" s="374"/>
    </row>
    <row r="61" spans="1:5" ht="13.5" customHeight="1">
      <c r="A61" s="374"/>
      <c r="B61" s="371"/>
      <c r="C61" s="378"/>
      <c r="D61" s="414"/>
      <c r="E61" s="374"/>
    </row>
    <row r="62" spans="1:5" ht="13.5" customHeight="1">
      <c r="A62" s="374"/>
      <c r="B62" s="371"/>
      <c r="C62" s="378"/>
      <c r="D62" s="414"/>
      <c r="E62" s="374"/>
    </row>
    <row r="63" spans="1:5" ht="13.5" customHeight="1">
      <c r="A63" s="408"/>
      <c r="B63" s="409"/>
      <c r="C63" s="409"/>
      <c r="D63" s="378"/>
      <c r="E63" s="374"/>
    </row>
    <row r="64" spans="1:5" ht="13.5" customHeight="1">
      <c r="A64" s="374"/>
      <c r="B64" s="371"/>
      <c r="C64" s="378"/>
      <c r="D64" s="414"/>
      <c r="E64" s="374"/>
    </row>
    <row r="65" spans="1:5" ht="13.5" customHeight="1">
      <c r="A65" s="376"/>
      <c r="B65" s="371"/>
      <c r="C65" s="378"/>
      <c r="D65" s="414"/>
      <c r="E65" s="374"/>
    </row>
    <row r="66" spans="1:5" ht="13.5" customHeight="1">
      <c r="A66" s="374"/>
      <c r="B66" s="371"/>
      <c r="C66" s="378"/>
      <c r="D66" s="414"/>
      <c r="E66" s="374"/>
    </row>
    <row r="67" spans="1:5" ht="13.5" customHeight="1">
      <c r="A67" s="374"/>
      <c r="B67" s="371"/>
      <c r="C67" s="378"/>
      <c r="D67" s="414"/>
      <c r="E67" s="374"/>
    </row>
    <row r="68" spans="1:5" ht="13.5" customHeight="1">
      <c r="A68" s="374"/>
      <c r="B68" s="371"/>
      <c r="C68" s="378"/>
      <c r="D68" s="414"/>
      <c r="E68" s="374"/>
    </row>
    <row r="69" spans="1:5" ht="13.5" customHeight="1">
      <c r="A69" s="374"/>
      <c r="B69" s="371"/>
      <c r="C69" s="378"/>
      <c r="D69" s="414"/>
      <c r="E69" s="374"/>
    </row>
    <row r="70" spans="1:5" ht="13.5" customHeight="1">
      <c r="A70" s="374"/>
      <c r="B70" s="371"/>
      <c r="C70" s="378"/>
      <c r="D70" s="414"/>
      <c r="E70" s="374"/>
    </row>
    <row r="71" spans="1:5" ht="13.5" customHeight="1">
      <c r="A71" s="374"/>
      <c r="B71" s="371"/>
      <c r="C71" s="378"/>
      <c r="D71" s="414"/>
      <c r="E71" s="374"/>
    </row>
    <row r="72" spans="1:5" ht="13.5" customHeight="1">
      <c r="A72" s="374"/>
      <c r="B72" s="371"/>
      <c r="C72" s="378"/>
      <c r="D72" s="414"/>
      <c r="E72" s="374"/>
    </row>
    <row r="73" spans="1:5" ht="13.5" customHeight="1">
      <c r="A73" s="374"/>
      <c r="B73" s="371"/>
      <c r="C73" s="378"/>
      <c r="D73" s="414"/>
      <c r="E73" s="374"/>
    </row>
    <row r="74" spans="1:5" ht="13.5" customHeight="1">
      <c r="A74" s="374"/>
      <c r="B74" s="371"/>
      <c r="C74" s="378"/>
      <c r="D74" s="414"/>
      <c r="E74" s="374"/>
    </row>
    <row r="75" spans="1:5" ht="13.5" customHeight="1">
      <c r="A75" s="374"/>
      <c r="B75" s="371"/>
      <c r="C75" s="378"/>
      <c r="D75" s="414"/>
      <c r="E75" s="374"/>
    </row>
    <row r="76" spans="1:5" ht="13.5" customHeight="1">
      <c r="A76" s="374"/>
      <c r="B76" s="371"/>
      <c r="C76" s="378"/>
      <c r="D76" s="414"/>
      <c r="E76" s="374"/>
    </row>
    <row r="77" spans="1:5" ht="13.5" customHeight="1">
      <c r="A77" s="376"/>
      <c r="B77" s="371"/>
      <c r="C77" s="378"/>
      <c r="D77" s="414"/>
      <c r="E77" s="374"/>
    </row>
    <row r="78" spans="1:5" ht="13.5" customHeight="1">
      <c r="A78" s="374"/>
      <c r="B78" s="371"/>
      <c r="C78" s="378"/>
      <c r="D78" s="414"/>
      <c r="E78" s="374"/>
    </row>
    <row r="79" spans="1:5" ht="13.5" customHeight="1">
      <c r="A79" s="374"/>
      <c r="B79" s="371"/>
      <c r="C79" s="378"/>
      <c r="D79" s="414"/>
      <c r="E79" s="374"/>
    </row>
    <row r="80" spans="1:5" ht="13.5" customHeight="1">
      <c r="A80" s="374"/>
      <c r="B80" s="371"/>
      <c r="C80" s="378"/>
      <c r="D80" s="414"/>
      <c r="E80" s="374"/>
    </row>
    <row r="81" spans="1:5" ht="13.5" customHeight="1">
      <c r="A81" s="374"/>
      <c r="B81" s="371"/>
      <c r="C81" s="378"/>
      <c r="D81" s="414"/>
      <c r="E81" s="374"/>
    </row>
    <row r="82" spans="1:5" ht="13.5" customHeight="1">
      <c r="A82" s="374"/>
      <c r="B82" s="371"/>
      <c r="C82" s="378"/>
      <c r="D82" s="414"/>
      <c r="E82" s="374"/>
    </row>
    <row r="83" spans="1:5" ht="13.5" customHeight="1">
      <c r="A83" s="374"/>
      <c r="B83" s="371"/>
      <c r="C83" s="378"/>
      <c r="D83" s="414"/>
      <c r="E83" s="374"/>
    </row>
    <row r="84" spans="1:5" ht="13.5" customHeight="1">
      <c r="A84" s="374"/>
      <c r="B84" s="371"/>
      <c r="C84" s="378"/>
      <c r="D84" s="414"/>
      <c r="E84" s="374"/>
    </row>
    <row r="85" spans="1:5" ht="13.5" customHeight="1">
      <c r="A85" s="374"/>
      <c r="B85" s="371"/>
      <c r="C85" s="378"/>
      <c r="D85" s="414"/>
      <c r="E85" s="374"/>
    </row>
    <row r="86" spans="1:5" ht="13.5" customHeight="1">
      <c r="A86" s="374"/>
      <c r="B86" s="371"/>
      <c r="C86" s="378"/>
      <c r="D86" s="414"/>
      <c r="E86" s="374"/>
    </row>
    <row r="87" spans="1:5" ht="13.5" customHeight="1">
      <c r="A87" s="374"/>
      <c r="B87" s="371"/>
      <c r="C87" s="378"/>
      <c r="D87" s="414"/>
      <c r="E87" s="374"/>
    </row>
    <row r="88" spans="1:5" ht="13.5" customHeight="1">
      <c r="A88" s="374"/>
      <c r="B88" s="371"/>
      <c r="C88" s="378"/>
      <c r="D88" s="414"/>
      <c r="E88" s="374"/>
    </row>
    <row r="89" spans="1:5" ht="13.5" customHeight="1">
      <c r="A89" s="374"/>
      <c r="B89" s="371"/>
      <c r="C89" s="378"/>
      <c r="D89" s="414"/>
      <c r="E89" s="374"/>
    </row>
    <row r="90" spans="1:5" ht="13.5" customHeight="1">
      <c r="A90" s="374"/>
      <c r="B90" s="371"/>
      <c r="C90" s="378"/>
      <c r="D90" s="414"/>
      <c r="E90" s="374"/>
    </row>
    <row r="91" spans="1:5" ht="13.5" customHeight="1">
      <c r="A91" s="376"/>
      <c r="B91" s="378"/>
      <c r="C91" s="378"/>
      <c r="D91" s="378"/>
      <c r="E91" s="374"/>
    </row>
    <row r="92" spans="1:5" ht="13.5" customHeight="1">
      <c r="A92" s="374"/>
      <c r="B92" s="371"/>
      <c r="C92" s="378"/>
      <c r="D92" s="414"/>
      <c r="E92" s="394"/>
    </row>
    <row r="93" spans="1:5" ht="13.5" customHeight="1">
      <c r="A93" s="374"/>
      <c r="B93" s="371"/>
      <c r="C93" s="378"/>
      <c r="D93" s="414"/>
      <c r="E93" s="394"/>
    </row>
    <row r="94" spans="1:5" ht="13.5" customHeight="1">
      <c r="A94" s="374"/>
      <c r="B94" s="371"/>
      <c r="C94" s="378"/>
      <c r="D94" s="414"/>
      <c r="E94" s="394"/>
    </row>
    <row r="95" spans="1:5" ht="13.5" customHeight="1">
      <c r="A95" s="374"/>
      <c r="B95" s="371"/>
      <c r="C95" s="378"/>
      <c r="D95" s="414"/>
      <c r="E95" s="394"/>
    </row>
    <row r="96" spans="1:5" ht="13.5" customHeight="1">
      <c r="A96" s="374"/>
      <c r="B96" s="371"/>
      <c r="C96" s="378"/>
      <c r="D96" s="414"/>
      <c r="E96" s="394"/>
    </row>
    <row r="97" spans="1:5" ht="13.5" customHeight="1">
      <c r="A97" s="374"/>
      <c r="B97" s="371"/>
      <c r="C97" s="378"/>
      <c r="D97" s="414"/>
      <c r="E97" s="394"/>
    </row>
    <row r="98" spans="1:5" ht="13.5" customHeight="1">
      <c r="A98" s="374"/>
      <c r="B98" s="371"/>
      <c r="C98" s="378"/>
      <c r="D98" s="414"/>
      <c r="E98" s="394"/>
    </row>
    <row r="99" spans="1:5" ht="13.5" customHeight="1">
      <c r="A99" s="374"/>
      <c r="B99" s="371"/>
      <c r="C99" s="378"/>
      <c r="D99" s="414"/>
      <c r="E99" s="394"/>
    </row>
    <row r="100" spans="1:5" ht="13.5" customHeight="1">
      <c r="A100" s="374"/>
      <c r="B100" s="371"/>
      <c r="C100" s="378"/>
      <c r="D100" s="414"/>
      <c r="E100" s="394"/>
    </row>
    <row r="101" spans="1:5" ht="13.5" customHeight="1">
      <c r="A101" s="374"/>
      <c r="B101" s="371"/>
      <c r="C101" s="378"/>
      <c r="D101" s="414"/>
      <c r="E101" s="394"/>
    </row>
    <row r="102" spans="1:5" ht="13.5" customHeight="1">
      <c r="A102" s="374"/>
      <c r="B102" s="371"/>
      <c r="C102" s="378"/>
      <c r="D102" s="414"/>
      <c r="E102" s="394"/>
    </row>
    <row r="103" spans="1:5" ht="13.5" customHeight="1">
      <c r="A103" s="374"/>
      <c r="B103" s="371"/>
      <c r="C103" s="378"/>
      <c r="D103" s="414"/>
      <c r="E103" s="394"/>
    </row>
    <row r="104" spans="1:5" ht="13.5" customHeight="1">
      <c r="A104" s="374"/>
      <c r="B104" s="371"/>
      <c r="C104" s="378"/>
      <c r="D104" s="414"/>
      <c r="E104" s="394"/>
    </row>
    <row r="105" spans="1:5" ht="13.5" customHeight="1">
      <c r="A105" s="374"/>
      <c r="B105" s="371"/>
      <c r="C105" s="378"/>
      <c r="D105" s="414"/>
      <c r="E105" s="394"/>
    </row>
    <row r="106" spans="1:5" ht="13.5" customHeight="1">
      <c r="A106" s="374"/>
      <c r="B106" s="371"/>
      <c r="C106" s="378"/>
      <c r="D106" s="414"/>
      <c r="E106" s="394"/>
    </row>
    <row r="107" spans="1:5" ht="13.5" customHeight="1">
      <c r="A107" s="374"/>
      <c r="B107" s="371"/>
      <c r="C107" s="378"/>
      <c r="D107" s="414"/>
      <c r="E107" s="394"/>
    </row>
    <row r="108" spans="1:5" ht="13.5" customHeight="1">
      <c r="A108" s="374"/>
      <c r="B108" s="371"/>
      <c r="C108" s="378"/>
      <c r="D108" s="414"/>
      <c r="E108" s="394"/>
    </row>
    <row r="109" spans="1:5" ht="13.5" customHeight="1">
      <c r="A109" s="374"/>
      <c r="B109" s="371"/>
      <c r="C109" s="378"/>
      <c r="D109" s="414"/>
      <c r="E109" s="394"/>
    </row>
    <row r="110" spans="1:5" ht="13.5" customHeight="1">
      <c r="A110" s="374"/>
      <c r="B110" s="371"/>
      <c r="C110" s="378"/>
      <c r="D110" s="414"/>
      <c r="E110" s="394"/>
    </row>
    <row r="111" spans="1:5" ht="13.5" customHeight="1">
      <c r="A111" s="374"/>
      <c r="B111" s="371"/>
      <c r="C111" s="378"/>
      <c r="D111" s="414"/>
      <c r="E111" s="394"/>
    </row>
    <row r="112" spans="1:5" ht="13.5" customHeight="1">
      <c r="A112" s="374"/>
      <c r="B112" s="371"/>
      <c r="C112" s="378"/>
      <c r="D112" s="414"/>
      <c r="E112" s="394"/>
    </row>
    <row r="113" spans="1:5" ht="13.5" customHeight="1">
      <c r="A113" s="374"/>
      <c r="B113" s="371"/>
      <c r="C113" s="378"/>
      <c r="D113" s="414"/>
      <c r="E113" s="394"/>
    </row>
    <row r="114" spans="1:5" ht="13.5" customHeight="1">
      <c r="A114" s="374"/>
      <c r="B114" s="371"/>
      <c r="C114" s="378"/>
      <c r="D114" s="414"/>
      <c r="E114" s="394"/>
    </row>
    <row r="115" spans="1:5" ht="13.5" customHeight="1">
      <c r="A115" s="374"/>
      <c r="B115" s="371"/>
      <c r="C115" s="378"/>
      <c r="D115" s="414"/>
      <c r="E115" s="394"/>
    </row>
    <row r="116" spans="1:5" ht="13.5" customHeight="1">
      <c r="A116" s="374"/>
      <c r="B116" s="371"/>
      <c r="C116" s="378"/>
      <c r="D116" s="414"/>
      <c r="E116" s="394"/>
    </row>
    <row r="117" spans="1:5" ht="13.5" customHeight="1">
      <c r="A117" s="374"/>
      <c r="B117" s="371"/>
      <c r="C117" s="378"/>
      <c r="D117" s="414"/>
      <c r="E117" s="394"/>
    </row>
    <row r="118" spans="1:5" ht="13.5" customHeight="1">
      <c r="A118" s="374"/>
      <c r="B118" s="371"/>
      <c r="C118" s="378"/>
      <c r="D118" s="414"/>
      <c r="E118" s="394"/>
    </row>
    <row r="119" spans="1:5" ht="13.5" customHeight="1">
      <c r="A119" s="374"/>
      <c r="B119" s="371"/>
      <c r="C119" s="378"/>
      <c r="D119" s="414"/>
      <c r="E119" s="394"/>
    </row>
    <row r="120" spans="1:5" ht="13.5" customHeight="1">
      <c r="A120" s="374"/>
      <c r="B120" s="371"/>
      <c r="C120" s="378"/>
      <c r="D120" s="414"/>
      <c r="E120" s="394"/>
    </row>
    <row r="121" spans="1:5" ht="13.5" customHeight="1">
      <c r="A121" s="376"/>
      <c r="B121" s="378"/>
      <c r="C121" s="378"/>
      <c r="D121" s="378"/>
      <c r="E121" s="376"/>
    </row>
    <row r="122" spans="1:5" ht="13.5" customHeight="1">
      <c r="A122" s="376"/>
      <c r="B122" s="378"/>
      <c r="C122" s="378"/>
      <c r="D122" s="378"/>
      <c r="E122" s="376"/>
    </row>
    <row r="123" spans="1:5" ht="13.5" customHeight="1">
      <c r="A123" s="376"/>
      <c r="B123" s="378"/>
      <c r="C123" s="378"/>
      <c r="D123" s="378"/>
      <c r="E123" s="376"/>
    </row>
    <row r="124" spans="1:5" ht="13.5" customHeight="1">
      <c r="A124" s="376"/>
      <c r="B124" s="378"/>
      <c r="C124" s="378"/>
      <c r="D124" s="378"/>
      <c r="E124" s="376"/>
    </row>
    <row r="125" spans="1:5" ht="13.5" customHeight="1">
      <c r="A125" s="376"/>
      <c r="B125" s="378"/>
      <c r="C125" s="378"/>
      <c r="D125" s="378"/>
      <c r="E125" s="376"/>
    </row>
    <row r="126" spans="1:5" ht="13.5" customHeight="1">
      <c r="A126" s="376"/>
      <c r="B126" s="378"/>
      <c r="C126" s="378"/>
      <c r="D126" s="378"/>
      <c r="E126" s="376"/>
    </row>
    <row r="127" spans="1:5" ht="13.5" customHeight="1">
      <c r="A127" s="376"/>
      <c r="B127" s="378"/>
      <c r="C127" s="378"/>
      <c r="D127" s="378"/>
      <c r="E127" s="376"/>
    </row>
    <row r="128" spans="1:5" ht="13.5" customHeight="1">
      <c r="A128" s="376"/>
      <c r="B128" s="378"/>
      <c r="C128" s="378"/>
      <c r="D128" s="378"/>
      <c r="E128" s="376"/>
    </row>
    <row r="129" spans="1:5" ht="13.5" customHeight="1">
      <c r="A129" s="376"/>
      <c r="B129" s="378"/>
      <c r="C129" s="378"/>
      <c r="D129" s="378"/>
      <c r="E129" s="376"/>
    </row>
  </sheetData>
  <sheetProtection selectLockedCells="1" selectUnlockedCells="1"/>
  <mergeCells count="1">
    <mergeCell ref="A1:E9"/>
  </mergeCells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  <headerFooter alignWithMargins="0">
    <oddHeader>&amp;L&amp;"Comic Sans MS,Gras"&amp;12A.S.P.S.&amp;C&amp;"Comic Sans MS,Gras"&amp;12CHALLENGE de SAVIGNY
POUSSINES&amp;R&amp;"Comic Sans MS,Gras"&amp;12samedi 4 avril 2009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</sheetPr>
  <dimension ref="A1:EB95"/>
  <sheetViews>
    <sheetView zoomScalePageLayoutView="0" workbookViewId="0" topLeftCell="A1">
      <selection activeCell="G91" sqref="G91"/>
    </sheetView>
  </sheetViews>
  <sheetFormatPr defaultColWidth="11.421875" defaultRowHeight="13.5" customHeight="1"/>
  <cols>
    <col min="1" max="1" width="13.140625" style="390" customWidth="1"/>
    <col min="2" max="2" width="20.8515625" style="349" customWidth="1"/>
    <col min="3" max="3" width="16.8515625" style="349" customWidth="1"/>
    <col min="4" max="4" width="5.00390625" style="349" bestFit="1" customWidth="1"/>
    <col min="5" max="5" width="4.140625" style="390" bestFit="1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1079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30">
        <v>1412115</v>
      </c>
      <c r="B11" s="616" t="s">
        <v>1212</v>
      </c>
      <c r="C11" s="606" t="s">
        <v>1253</v>
      </c>
      <c r="D11" s="615" t="s">
        <v>169</v>
      </c>
      <c r="E11" s="374" t="s">
        <v>44</v>
      </c>
    </row>
    <row r="12" spans="1:5" ht="13.5" customHeight="1">
      <c r="A12" s="613">
        <v>1590398</v>
      </c>
      <c r="B12" s="614" t="s">
        <v>1922</v>
      </c>
      <c r="C12" s="614" t="s">
        <v>1923</v>
      </c>
      <c r="D12" s="615" t="s">
        <v>169</v>
      </c>
      <c r="E12" s="374" t="s">
        <v>44</v>
      </c>
    </row>
    <row r="13" spans="1:5" ht="13.5" customHeight="1">
      <c r="A13" s="430">
        <v>1590461</v>
      </c>
      <c r="B13" s="616" t="s">
        <v>1924</v>
      </c>
      <c r="C13" s="606" t="s">
        <v>1925</v>
      </c>
      <c r="D13" s="615" t="s">
        <v>169</v>
      </c>
      <c r="E13" s="374" t="s">
        <v>44</v>
      </c>
    </row>
    <row r="14" spans="1:5" ht="13.5" customHeight="1">
      <c r="A14" s="613">
        <v>1482142</v>
      </c>
      <c r="B14" s="614" t="s">
        <v>1213</v>
      </c>
      <c r="C14" s="614" t="s">
        <v>1214</v>
      </c>
      <c r="D14" s="615" t="s">
        <v>169</v>
      </c>
      <c r="E14" s="374" t="s">
        <v>44</v>
      </c>
    </row>
    <row r="15" spans="1:5" ht="13.5" customHeight="1">
      <c r="A15" s="430">
        <v>1482158</v>
      </c>
      <c r="B15" s="616" t="s">
        <v>1215</v>
      </c>
      <c r="C15" s="606" t="s">
        <v>1216</v>
      </c>
      <c r="D15" s="615" t="s">
        <v>169</v>
      </c>
      <c r="E15" s="374" t="s">
        <v>44</v>
      </c>
    </row>
    <row r="16" spans="1:5" ht="13.5" customHeight="1">
      <c r="A16" s="613">
        <v>1482171</v>
      </c>
      <c r="B16" s="614" t="s">
        <v>1217</v>
      </c>
      <c r="C16" s="614" t="s">
        <v>1218</v>
      </c>
      <c r="D16" s="615" t="s">
        <v>169</v>
      </c>
      <c r="E16" s="374" t="s">
        <v>44</v>
      </c>
    </row>
    <row r="17" spans="1:5" ht="13.5" customHeight="1">
      <c r="A17" s="430">
        <v>1590588</v>
      </c>
      <c r="B17" s="616" t="s">
        <v>1926</v>
      </c>
      <c r="C17" s="606" t="s">
        <v>1927</v>
      </c>
      <c r="D17" s="615" t="s">
        <v>169</v>
      </c>
      <c r="E17" s="374" t="s">
        <v>44</v>
      </c>
    </row>
    <row r="18" spans="1:5" ht="13.5" customHeight="1">
      <c r="A18" s="613">
        <v>1590595</v>
      </c>
      <c r="B18" s="614" t="s">
        <v>1928</v>
      </c>
      <c r="C18" s="614" t="s">
        <v>1929</v>
      </c>
      <c r="D18" s="615" t="s">
        <v>169</v>
      </c>
      <c r="E18" s="374" t="s">
        <v>44</v>
      </c>
    </row>
    <row r="19" spans="1:5" ht="13.5" customHeight="1">
      <c r="A19" s="430">
        <v>1486483</v>
      </c>
      <c r="B19" s="616" t="s">
        <v>1256</v>
      </c>
      <c r="C19" s="606" t="s">
        <v>1257</v>
      </c>
      <c r="D19" s="615" t="s">
        <v>169</v>
      </c>
      <c r="E19" s="374" t="s">
        <v>44</v>
      </c>
    </row>
    <row r="20" spans="1:5" ht="13.5" customHeight="1">
      <c r="A20" s="613">
        <v>1591906</v>
      </c>
      <c r="B20" s="614" t="s">
        <v>1930</v>
      </c>
      <c r="C20" s="614" t="s">
        <v>1326</v>
      </c>
      <c r="D20" s="615" t="s">
        <v>169</v>
      </c>
      <c r="E20" s="374" t="s">
        <v>44</v>
      </c>
    </row>
    <row r="21" spans="1:5" ht="13.5" customHeight="1">
      <c r="A21" s="430">
        <v>1592093</v>
      </c>
      <c r="B21" s="616" t="s">
        <v>517</v>
      </c>
      <c r="C21" s="606" t="s">
        <v>1140</v>
      </c>
      <c r="D21" s="615" t="s">
        <v>169</v>
      </c>
      <c r="E21" s="374" t="s">
        <v>44</v>
      </c>
    </row>
    <row r="22" spans="1:5" ht="13.5" customHeight="1">
      <c r="A22" s="613">
        <v>1510789</v>
      </c>
      <c r="B22" s="614" t="s">
        <v>1220</v>
      </c>
      <c r="C22" s="614" t="s">
        <v>1140</v>
      </c>
      <c r="D22" s="615" t="s">
        <v>169</v>
      </c>
      <c r="E22" s="374" t="s">
        <v>44</v>
      </c>
    </row>
    <row r="23" spans="1:5" ht="13.5" customHeight="1">
      <c r="A23" s="430">
        <v>1592142</v>
      </c>
      <c r="B23" s="616" t="s">
        <v>1931</v>
      </c>
      <c r="C23" s="606" t="s">
        <v>1162</v>
      </c>
      <c r="D23" s="615" t="s">
        <v>169</v>
      </c>
      <c r="E23" s="374" t="s">
        <v>44</v>
      </c>
    </row>
    <row r="24" spans="1:5" ht="13.5" customHeight="1">
      <c r="A24" s="613">
        <v>1510797</v>
      </c>
      <c r="B24" s="614" t="s">
        <v>1243</v>
      </c>
      <c r="C24" s="614" t="s">
        <v>1244</v>
      </c>
      <c r="D24" s="615" t="s">
        <v>169</v>
      </c>
      <c r="E24" s="374" t="s">
        <v>44</v>
      </c>
    </row>
    <row r="25" spans="1:5" ht="13.5" customHeight="1">
      <c r="A25" s="430">
        <v>1592188</v>
      </c>
      <c r="B25" s="616" t="s">
        <v>1932</v>
      </c>
      <c r="C25" s="606" t="s">
        <v>1933</v>
      </c>
      <c r="D25" s="615" t="s">
        <v>169</v>
      </c>
      <c r="E25" s="374" t="s">
        <v>44</v>
      </c>
    </row>
    <row r="26" spans="1:5" ht="13.5" customHeight="1">
      <c r="A26" s="613">
        <v>1592220</v>
      </c>
      <c r="B26" s="614" t="s">
        <v>1934</v>
      </c>
      <c r="C26" s="614" t="s">
        <v>1935</v>
      </c>
      <c r="D26" s="615" t="s">
        <v>169</v>
      </c>
      <c r="E26" s="374" t="s">
        <v>44</v>
      </c>
    </row>
    <row r="27" spans="1:5" ht="13.5" customHeight="1">
      <c r="A27" s="430">
        <v>1512459</v>
      </c>
      <c r="B27" s="616" t="s">
        <v>1221</v>
      </c>
      <c r="C27" s="606" t="s">
        <v>1222</v>
      </c>
      <c r="D27" s="615" t="s">
        <v>169</v>
      </c>
      <c r="E27" s="374" t="s">
        <v>44</v>
      </c>
    </row>
    <row r="28" spans="1:5" ht="13.5" customHeight="1">
      <c r="A28" s="613">
        <v>1412235</v>
      </c>
      <c r="B28" s="614" t="s">
        <v>1223</v>
      </c>
      <c r="C28" s="614" t="s">
        <v>1224</v>
      </c>
      <c r="D28" s="615" t="s">
        <v>169</v>
      </c>
      <c r="E28" s="374" t="s">
        <v>44</v>
      </c>
    </row>
    <row r="29" spans="1:5" ht="13.5" customHeight="1">
      <c r="A29" s="430">
        <v>1322304</v>
      </c>
      <c r="B29" s="616" t="s">
        <v>1225</v>
      </c>
      <c r="C29" s="606" t="s">
        <v>1226</v>
      </c>
      <c r="D29" s="615" t="s">
        <v>169</v>
      </c>
      <c r="E29" s="374" t="s">
        <v>44</v>
      </c>
    </row>
    <row r="30" spans="1:5" ht="13.5" customHeight="1">
      <c r="A30" s="613">
        <v>1412252</v>
      </c>
      <c r="B30" s="614" t="s">
        <v>1227</v>
      </c>
      <c r="C30" s="614" t="s">
        <v>1228</v>
      </c>
      <c r="D30" s="615" t="s">
        <v>169</v>
      </c>
      <c r="E30" s="374" t="s">
        <v>44</v>
      </c>
    </row>
    <row r="31" spans="1:5" ht="13.5" customHeight="1">
      <c r="A31" s="430">
        <v>1512489</v>
      </c>
      <c r="B31" s="616" t="s">
        <v>1229</v>
      </c>
      <c r="C31" s="606" t="s">
        <v>1230</v>
      </c>
      <c r="D31" s="615" t="s">
        <v>169</v>
      </c>
      <c r="E31" s="374" t="s">
        <v>44</v>
      </c>
    </row>
    <row r="32" spans="1:5" ht="13.5" customHeight="1">
      <c r="A32" s="430">
        <v>1593993</v>
      </c>
      <c r="B32" s="616" t="s">
        <v>1936</v>
      </c>
      <c r="C32" s="606" t="s">
        <v>1937</v>
      </c>
      <c r="D32" s="615" t="s">
        <v>169</v>
      </c>
      <c r="E32" s="374" t="s">
        <v>44</v>
      </c>
    </row>
    <row r="33" spans="1:5" ht="13.5" customHeight="1">
      <c r="A33" s="613">
        <v>1372394</v>
      </c>
      <c r="B33" s="614" t="s">
        <v>1231</v>
      </c>
      <c r="C33" s="614" t="s">
        <v>1232</v>
      </c>
      <c r="D33" s="615" t="s">
        <v>169</v>
      </c>
      <c r="E33" s="374" t="s">
        <v>44</v>
      </c>
    </row>
    <row r="34" spans="1:5" ht="13.5" customHeight="1">
      <c r="A34" s="430">
        <v>1512574</v>
      </c>
      <c r="B34" s="616" t="s">
        <v>1233</v>
      </c>
      <c r="C34" s="606" t="s">
        <v>1234</v>
      </c>
      <c r="D34" s="615" t="s">
        <v>169</v>
      </c>
      <c r="E34" s="374" t="s">
        <v>44</v>
      </c>
    </row>
    <row r="35" spans="1:5" ht="13.5" customHeight="1">
      <c r="A35" s="487">
        <v>1412283</v>
      </c>
      <c r="B35" s="378" t="s">
        <v>1235</v>
      </c>
      <c r="C35" s="378" t="s">
        <v>1236</v>
      </c>
      <c r="D35" s="615" t="s">
        <v>169</v>
      </c>
      <c r="E35" s="374" t="s">
        <v>44</v>
      </c>
    </row>
    <row r="36" spans="1:5" ht="13.5" customHeight="1">
      <c r="A36" s="430"/>
      <c r="B36" s="601"/>
      <c r="C36" s="617"/>
      <c r="D36" s="615"/>
      <c r="E36" s="374"/>
    </row>
    <row r="37" spans="1:5" ht="13.5" customHeight="1">
      <c r="A37" s="618">
        <v>1403653</v>
      </c>
      <c r="B37" s="617" t="s">
        <v>1907</v>
      </c>
      <c r="C37" s="600" t="s">
        <v>1938</v>
      </c>
      <c r="D37" s="615" t="s">
        <v>169</v>
      </c>
      <c r="E37" s="374" t="s">
        <v>45</v>
      </c>
    </row>
    <row r="38" spans="1:5" ht="13.5" customHeight="1">
      <c r="A38" s="430">
        <v>1484129</v>
      </c>
      <c r="B38" s="601" t="s">
        <v>1238</v>
      </c>
      <c r="C38" s="617" t="s">
        <v>1260</v>
      </c>
      <c r="D38" s="615" t="s">
        <v>169</v>
      </c>
      <c r="E38" s="374" t="s">
        <v>45</v>
      </c>
    </row>
    <row r="39" spans="1:5" ht="13.5" customHeight="1">
      <c r="A39" s="618">
        <v>1320087</v>
      </c>
      <c r="B39" s="617" t="s">
        <v>1197</v>
      </c>
      <c r="C39" s="600" t="s">
        <v>1272</v>
      </c>
      <c r="D39" s="615" t="s">
        <v>169</v>
      </c>
      <c r="E39" s="374" t="s">
        <v>45</v>
      </c>
    </row>
    <row r="40" spans="1:5" ht="13.5" customHeight="1">
      <c r="A40" s="430">
        <v>1591875</v>
      </c>
      <c r="B40" s="601" t="s">
        <v>1939</v>
      </c>
      <c r="C40" s="617" t="s">
        <v>1940</v>
      </c>
      <c r="D40" s="615" t="s">
        <v>169</v>
      </c>
      <c r="E40" s="374" t="s">
        <v>45</v>
      </c>
    </row>
    <row r="41" spans="1:5" ht="13.5" customHeight="1">
      <c r="A41" s="618">
        <v>1591880</v>
      </c>
      <c r="B41" s="617" t="s">
        <v>1941</v>
      </c>
      <c r="C41" s="600" t="s">
        <v>1942</v>
      </c>
      <c r="D41" s="615" t="s">
        <v>169</v>
      </c>
      <c r="E41" s="374" t="s">
        <v>45</v>
      </c>
    </row>
    <row r="42" spans="1:5" ht="13.5" customHeight="1">
      <c r="A42" s="430">
        <v>1486586</v>
      </c>
      <c r="B42" s="601" t="s">
        <v>1239</v>
      </c>
      <c r="C42" s="617" t="s">
        <v>1240</v>
      </c>
      <c r="D42" s="615" t="s">
        <v>169</v>
      </c>
      <c r="E42" s="374" t="s">
        <v>45</v>
      </c>
    </row>
    <row r="43" spans="1:5" ht="13.5" customHeight="1">
      <c r="A43" s="618">
        <v>1592115</v>
      </c>
      <c r="B43" s="617" t="s">
        <v>1943</v>
      </c>
      <c r="C43" s="600" t="s">
        <v>1361</v>
      </c>
      <c r="D43" s="615" t="s">
        <v>169</v>
      </c>
      <c r="E43" s="374" t="s">
        <v>45</v>
      </c>
    </row>
    <row r="44" spans="1:5" ht="13.5" customHeight="1">
      <c r="A44" s="430">
        <v>1486706</v>
      </c>
      <c r="B44" s="601" t="s">
        <v>1242</v>
      </c>
      <c r="C44" s="617" t="s">
        <v>1182</v>
      </c>
      <c r="D44" s="615" t="s">
        <v>169</v>
      </c>
      <c r="E44" s="374" t="s">
        <v>45</v>
      </c>
    </row>
    <row r="45" spans="1:5" ht="13.5" customHeight="1">
      <c r="A45" s="618">
        <v>1332847</v>
      </c>
      <c r="B45" s="617" t="s">
        <v>1944</v>
      </c>
      <c r="C45" s="600" t="s">
        <v>1194</v>
      </c>
      <c r="D45" s="615" t="s">
        <v>169</v>
      </c>
      <c r="E45" s="374" t="s">
        <v>45</v>
      </c>
    </row>
    <row r="46" spans="1:5" ht="13.5" customHeight="1">
      <c r="A46" s="430">
        <v>1320093</v>
      </c>
      <c r="B46" s="601" t="s">
        <v>1245</v>
      </c>
      <c r="C46" s="617" t="s">
        <v>1246</v>
      </c>
      <c r="D46" s="615" t="s">
        <v>169</v>
      </c>
      <c r="E46" s="374" t="s">
        <v>45</v>
      </c>
    </row>
    <row r="47" spans="1:5" ht="13.5" customHeight="1">
      <c r="A47" s="618">
        <v>1320095</v>
      </c>
      <c r="B47" s="617" t="s">
        <v>1245</v>
      </c>
      <c r="C47" s="600" t="s">
        <v>1247</v>
      </c>
      <c r="D47" s="615" t="s">
        <v>169</v>
      </c>
      <c r="E47" s="374" t="s">
        <v>45</v>
      </c>
    </row>
    <row r="48" spans="1:5" ht="13.5" customHeight="1">
      <c r="A48" s="430">
        <v>1592171</v>
      </c>
      <c r="B48" s="601" t="s">
        <v>1945</v>
      </c>
      <c r="C48" s="617" t="s">
        <v>1324</v>
      </c>
      <c r="D48" s="615" t="s">
        <v>169</v>
      </c>
      <c r="E48" s="374" t="s">
        <v>45</v>
      </c>
    </row>
    <row r="49" spans="1:5" ht="13.5" customHeight="1">
      <c r="A49" s="618">
        <v>1320098</v>
      </c>
      <c r="B49" s="617" t="s">
        <v>1248</v>
      </c>
      <c r="C49" s="600" t="s">
        <v>1263</v>
      </c>
      <c r="D49" s="615" t="s">
        <v>169</v>
      </c>
      <c r="E49" s="374" t="s">
        <v>45</v>
      </c>
    </row>
    <row r="50" spans="1:5" ht="13.5" customHeight="1">
      <c r="A50" s="430">
        <v>1592209</v>
      </c>
      <c r="B50" s="601" t="s">
        <v>1946</v>
      </c>
      <c r="C50" s="617" t="s">
        <v>1947</v>
      </c>
      <c r="D50" s="615" t="s">
        <v>169</v>
      </c>
      <c r="E50" s="374" t="s">
        <v>45</v>
      </c>
    </row>
    <row r="51" spans="1:5" ht="13.5" customHeight="1">
      <c r="A51" s="618">
        <v>1593986</v>
      </c>
      <c r="B51" s="617" t="s">
        <v>1948</v>
      </c>
      <c r="C51" s="600" t="s">
        <v>1949</v>
      </c>
      <c r="D51" s="615" t="s">
        <v>169</v>
      </c>
      <c r="E51" s="374" t="s">
        <v>45</v>
      </c>
    </row>
    <row r="52" spans="1:5" ht="13.5" customHeight="1">
      <c r="A52" s="430">
        <v>1322309</v>
      </c>
      <c r="B52" s="601" t="s">
        <v>1950</v>
      </c>
      <c r="C52" s="617" t="s">
        <v>1951</v>
      </c>
      <c r="D52" s="615" t="s">
        <v>169</v>
      </c>
      <c r="E52" s="374" t="s">
        <v>45</v>
      </c>
    </row>
    <row r="53" spans="1:5" ht="13.5" customHeight="1">
      <c r="A53" s="430">
        <v>1592225</v>
      </c>
      <c r="B53" s="601" t="s">
        <v>1913</v>
      </c>
      <c r="C53" s="617" t="s">
        <v>1202</v>
      </c>
      <c r="D53" s="615" t="s">
        <v>169</v>
      </c>
      <c r="E53" s="374" t="s">
        <v>45</v>
      </c>
    </row>
    <row r="54" spans="1:5" ht="13.5" customHeight="1">
      <c r="A54" s="430">
        <v>1593988</v>
      </c>
      <c r="B54" s="601" t="s">
        <v>1952</v>
      </c>
      <c r="C54" s="617" t="s">
        <v>1953</v>
      </c>
      <c r="D54" s="615" t="s">
        <v>169</v>
      </c>
      <c r="E54" s="374" t="s">
        <v>45</v>
      </c>
    </row>
    <row r="55" spans="1:5" ht="13.5" customHeight="1">
      <c r="A55" s="430">
        <v>1609121</v>
      </c>
      <c r="B55" s="601" t="s">
        <v>1954</v>
      </c>
      <c r="C55" s="617" t="s">
        <v>1176</v>
      </c>
      <c r="D55" s="615" t="s">
        <v>169</v>
      </c>
      <c r="E55" s="374" t="s">
        <v>45</v>
      </c>
    </row>
    <row r="56" spans="1:5" ht="13.5" customHeight="1">
      <c r="A56" s="430">
        <v>1592231</v>
      </c>
      <c r="B56" s="601" t="s">
        <v>1955</v>
      </c>
      <c r="C56" s="617" t="s">
        <v>1320</v>
      </c>
      <c r="D56" s="615" t="s">
        <v>169</v>
      </c>
      <c r="E56" s="374" t="s">
        <v>45</v>
      </c>
    </row>
    <row r="57" spans="1:5" ht="13.5" customHeight="1">
      <c r="A57" s="430">
        <v>1512544</v>
      </c>
      <c r="B57" s="601" t="s">
        <v>1249</v>
      </c>
      <c r="C57" s="617" t="s">
        <v>1250</v>
      </c>
      <c r="D57" s="615" t="s">
        <v>169</v>
      </c>
      <c r="E57" s="374" t="s">
        <v>45</v>
      </c>
    </row>
    <row r="58" spans="1:5" ht="13.5" customHeight="1">
      <c r="A58" s="430">
        <v>1592234</v>
      </c>
      <c r="B58" s="601" t="s">
        <v>1956</v>
      </c>
      <c r="C58" s="617" t="s">
        <v>1237</v>
      </c>
      <c r="D58" s="615" t="s">
        <v>169</v>
      </c>
      <c r="E58" s="374" t="s">
        <v>45</v>
      </c>
    </row>
    <row r="59" spans="1:5" ht="13.5" customHeight="1">
      <c r="A59" s="430">
        <v>1512571</v>
      </c>
      <c r="B59" s="601" t="s">
        <v>1251</v>
      </c>
      <c r="C59" s="617" t="s">
        <v>575</v>
      </c>
      <c r="D59" s="615" t="s">
        <v>169</v>
      </c>
      <c r="E59" s="374" t="s">
        <v>45</v>
      </c>
    </row>
    <row r="60" spans="1:5" ht="13.5" customHeight="1">
      <c r="A60" s="430">
        <v>1512573</v>
      </c>
      <c r="B60" s="601" t="s">
        <v>1266</v>
      </c>
      <c r="C60" s="617" t="s">
        <v>1267</v>
      </c>
      <c r="D60" s="615" t="s">
        <v>169</v>
      </c>
      <c r="E60" s="374" t="s">
        <v>45</v>
      </c>
    </row>
    <row r="61" spans="1:5" ht="13.5" customHeight="1">
      <c r="A61" s="430">
        <v>1592241</v>
      </c>
      <c r="B61" s="601" t="s">
        <v>1957</v>
      </c>
      <c r="C61" s="617" t="s">
        <v>1203</v>
      </c>
      <c r="D61" s="615" t="s">
        <v>169</v>
      </c>
      <c r="E61" s="374" t="s">
        <v>45</v>
      </c>
    </row>
    <row r="62" spans="1:5" ht="13.5" customHeight="1">
      <c r="A62" s="430">
        <v>1412278</v>
      </c>
      <c r="B62" s="601" t="s">
        <v>791</v>
      </c>
      <c r="C62" s="617" t="s">
        <v>1958</v>
      </c>
      <c r="D62" s="615" t="s">
        <v>169</v>
      </c>
      <c r="E62" s="374" t="s">
        <v>45</v>
      </c>
    </row>
    <row r="63" spans="1:5" ht="13.5" customHeight="1">
      <c r="A63" s="487">
        <v>1592249</v>
      </c>
      <c r="B63" s="378" t="s">
        <v>1959</v>
      </c>
      <c r="C63" s="378" t="s">
        <v>1960</v>
      </c>
      <c r="D63" s="615" t="s">
        <v>169</v>
      </c>
      <c r="E63" s="374" t="s">
        <v>45</v>
      </c>
    </row>
    <row r="64" spans="1:5" ht="13.5" customHeight="1">
      <c r="A64" s="613"/>
      <c r="B64" s="614"/>
      <c r="C64" s="614"/>
      <c r="D64" s="615"/>
      <c r="E64" s="374"/>
    </row>
    <row r="65" spans="1:5" ht="13.5" customHeight="1">
      <c r="A65" s="613">
        <v>1412127</v>
      </c>
      <c r="B65" s="614" t="s">
        <v>1254</v>
      </c>
      <c r="C65" s="614" t="s">
        <v>1255</v>
      </c>
      <c r="D65" s="615" t="s">
        <v>169</v>
      </c>
      <c r="E65" s="374" t="s">
        <v>42</v>
      </c>
    </row>
    <row r="66" spans="1:5" ht="13.5" customHeight="1">
      <c r="A66" s="613">
        <v>1590439</v>
      </c>
      <c r="B66" s="614" t="s">
        <v>1905</v>
      </c>
      <c r="C66" s="614" t="s">
        <v>1906</v>
      </c>
      <c r="D66" s="615" t="s">
        <v>169</v>
      </c>
      <c r="E66" s="374" t="s">
        <v>42</v>
      </c>
    </row>
    <row r="67" spans="1:5" ht="13.5" customHeight="1">
      <c r="A67" s="613">
        <v>1403659</v>
      </c>
      <c r="B67" s="614" t="s">
        <v>1907</v>
      </c>
      <c r="C67" s="614" t="s">
        <v>1269</v>
      </c>
      <c r="D67" s="615" t="s">
        <v>169</v>
      </c>
      <c r="E67" s="374" t="s">
        <v>42</v>
      </c>
    </row>
    <row r="68" spans="1:5" ht="13.5" customHeight="1">
      <c r="A68" s="613">
        <v>1591898</v>
      </c>
      <c r="B68" s="614" t="s">
        <v>1908</v>
      </c>
      <c r="C68" s="614" t="s">
        <v>1909</v>
      </c>
      <c r="D68" s="615" t="s">
        <v>169</v>
      </c>
      <c r="E68" s="374" t="s">
        <v>42</v>
      </c>
    </row>
    <row r="69" spans="1:5" ht="13.5" customHeight="1">
      <c r="A69" s="613">
        <v>1591930</v>
      </c>
      <c r="B69" s="614" t="s">
        <v>1910</v>
      </c>
      <c r="C69" s="614" t="s">
        <v>1911</v>
      </c>
      <c r="D69" s="615" t="s">
        <v>169</v>
      </c>
      <c r="E69" s="374" t="s">
        <v>42</v>
      </c>
    </row>
    <row r="70" spans="1:5" ht="13.5" customHeight="1">
      <c r="A70" s="613">
        <v>1486616</v>
      </c>
      <c r="B70" s="614" t="s">
        <v>1258</v>
      </c>
      <c r="C70" s="614" t="s">
        <v>1259</v>
      </c>
      <c r="D70" s="615" t="s">
        <v>169</v>
      </c>
      <c r="E70" s="374" t="s">
        <v>42</v>
      </c>
    </row>
    <row r="71" spans="1:5" ht="13.5" customHeight="1">
      <c r="A71" s="613">
        <v>1592254</v>
      </c>
      <c r="B71" s="614" t="s">
        <v>1229</v>
      </c>
      <c r="C71" s="614" t="s">
        <v>1912</v>
      </c>
      <c r="D71" s="615" t="s">
        <v>169</v>
      </c>
      <c r="E71" s="374" t="s">
        <v>42</v>
      </c>
    </row>
    <row r="72" spans="1:5" ht="13.5" customHeight="1">
      <c r="A72" s="613">
        <v>1592264</v>
      </c>
      <c r="B72" s="614" t="s">
        <v>1913</v>
      </c>
      <c r="C72" s="614" t="s">
        <v>1226</v>
      </c>
      <c r="D72" s="615" t="s">
        <v>169</v>
      </c>
      <c r="E72" s="374" t="s">
        <v>42</v>
      </c>
    </row>
    <row r="73" spans="1:5" ht="13.5" customHeight="1">
      <c r="A73" s="613">
        <v>1624611</v>
      </c>
      <c r="B73" s="614" t="s">
        <v>1914</v>
      </c>
      <c r="C73" s="614" t="s">
        <v>1915</v>
      </c>
      <c r="D73" s="615" t="s">
        <v>169</v>
      </c>
      <c r="E73" s="374" t="s">
        <v>42</v>
      </c>
    </row>
    <row r="74" spans="1:5" ht="13.5" customHeight="1">
      <c r="A74" s="613">
        <v>1592283</v>
      </c>
      <c r="B74" s="614" t="s">
        <v>1249</v>
      </c>
      <c r="C74" s="614" t="s">
        <v>1916</v>
      </c>
      <c r="D74" s="615" t="s">
        <v>169</v>
      </c>
      <c r="E74" s="374" t="s">
        <v>42</v>
      </c>
    </row>
    <row r="75" spans="1:5" ht="13.5" customHeight="1">
      <c r="A75" s="613">
        <v>1592288</v>
      </c>
      <c r="B75" s="614" t="s">
        <v>1917</v>
      </c>
      <c r="C75" s="614" t="s">
        <v>1918</v>
      </c>
      <c r="D75" s="615" t="s">
        <v>169</v>
      </c>
      <c r="E75" s="374" t="s">
        <v>42</v>
      </c>
    </row>
    <row r="76" spans="1:5" ht="13.5" customHeight="1">
      <c r="A76" s="487">
        <v>1592298</v>
      </c>
      <c r="B76" s="378" t="s">
        <v>1917</v>
      </c>
      <c r="C76" s="378" t="s">
        <v>1919</v>
      </c>
      <c r="D76" s="615" t="s">
        <v>169</v>
      </c>
      <c r="E76" s="374" t="s">
        <v>42</v>
      </c>
    </row>
    <row r="77" spans="1:5" ht="13.5" customHeight="1">
      <c r="A77" s="430">
        <v>1592311</v>
      </c>
      <c r="B77" s="617" t="s">
        <v>1920</v>
      </c>
      <c r="C77" s="600" t="s">
        <v>1921</v>
      </c>
      <c r="D77" s="615" t="s">
        <v>169</v>
      </c>
      <c r="E77" s="374" t="s">
        <v>42</v>
      </c>
    </row>
    <row r="78" spans="1:5" ht="13.5" customHeight="1">
      <c r="A78" s="619"/>
      <c r="B78" s="620"/>
      <c r="C78" s="620"/>
      <c r="D78" s="615"/>
      <c r="E78" s="374"/>
    </row>
    <row r="79" spans="1:5" ht="13.5" customHeight="1">
      <c r="A79" s="430">
        <v>1590379</v>
      </c>
      <c r="B79" s="617" t="s">
        <v>1961</v>
      </c>
      <c r="C79" s="600" t="s">
        <v>1185</v>
      </c>
      <c r="D79" s="615" t="s">
        <v>169</v>
      </c>
      <c r="E79" s="374" t="s">
        <v>43</v>
      </c>
    </row>
    <row r="80" spans="1:5" ht="13.5" customHeight="1">
      <c r="A80" s="619">
        <v>1590560</v>
      </c>
      <c r="B80" s="620" t="s">
        <v>1962</v>
      </c>
      <c r="C80" s="620" t="s">
        <v>1168</v>
      </c>
      <c r="D80" s="615" t="s">
        <v>169</v>
      </c>
      <c r="E80" s="374" t="s">
        <v>43</v>
      </c>
    </row>
    <row r="81" spans="1:5" ht="13.5" customHeight="1">
      <c r="A81" s="430">
        <v>1412147</v>
      </c>
      <c r="B81" s="617" t="s">
        <v>1261</v>
      </c>
      <c r="C81" s="600" t="s">
        <v>1182</v>
      </c>
      <c r="D81" s="615" t="s">
        <v>169</v>
      </c>
      <c r="E81" s="374" t="s">
        <v>43</v>
      </c>
    </row>
    <row r="82" spans="1:5" ht="13.5" customHeight="1">
      <c r="A82" s="619">
        <v>1591892</v>
      </c>
      <c r="B82" s="620" t="s">
        <v>1941</v>
      </c>
      <c r="C82" s="620" t="s">
        <v>1963</v>
      </c>
      <c r="D82" s="615" t="s">
        <v>169</v>
      </c>
      <c r="E82" s="374" t="s">
        <v>43</v>
      </c>
    </row>
    <row r="83" spans="1:5" ht="13.5" customHeight="1">
      <c r="A83" s="430">
        <v>1486696</v>
      </c>
      <c r="B83" s="617" t="s">
        <v>1262</v>
      </c>
      <c r="C83" s="600" t="s">
        <v>1194</v>
      </c>
      <c r="D83" s="615" t="s">
        <v>169</v>
      </c>
      <c r="E83" s="374" t="s">
        <v>43</v>
      </c>
    </row>
    <row r="84" spans="1:5" ht="13.5" customHeight="1">
      <c r="A84" s="619">
        <v>1592127</v>
      </c>
      <c r="B84" s="620" t="s">
        <v>1964</v>
      </c>
      <c r="C84" s="620" t="s">
        <v>1965</v>
      </c>
      <c r="D84" s="615" t="s">
        <v>169</v>
      </c>
      <c r="E84" s="374" t="s">
        <v>43</v>
      </c>
    </row>
    <row r="85" spans="1:5" ht="13.5" customHeight="1">
      <c r="A85" s="430">
        <v>1592161</v>
      </c>
      <c r="B85" s="617" t="s">
        <v>1245</v>
      </c>
      <c r="C85" s="600" t="s">
        <v>1161</v>
      </c>
      <c r="D85" s="615" t="s">
        <v>169</v>
      </c>
      <c r="E85" s="374" t="s">
        <v>43</v>
      </c>
    </row>
    <row r="86" spans="1:5" ht="13.5" customHeight="1">
      <c r="A86" s="619">
        <v>1592190</v>
      </c>
      <c r="B86" s="620" t="s">
        <v>1932</v>
      </c>
      <c r="C86" s="620" t="s">
        <v>1182</v>
      </c>
      <c r="D86" s="615" t="s">
        <v>169</v>
      </c>
      <c r="E86" s="374" t="s">
        <v>43</v>
      </c>
    </row>
    <row r="87" spans="1:5" ht="13.5" customHeight="1">
      <c r="A87" s="374">
        <v>1645824</v>
      </c>
      <c r="B87" s="416" t="s">
        <v>2477</v>
      </c>
      <c r="C87" s="407" t="s">
        <v>2478</v>
      </c>
      <c r="D87" s="414" t="s">
        <v>169</v>
      </c>
      <c r="E87" s="374" t="s">
        <v>43</v>
      </c>
    </row>
    <row r="88" spans="1:5" ht="13.5" customHeight="1">
      <c r="A88" s="430">
        <v>1592252</v>
      </c>
      <c r="B88" s="617" t="s">
        <v>1966</v>
      </c>
      <c r="C88" s="600" t="s">
        <v>1967</v>
      </c>
      <c r="D88" s="615" t="s">
        <v>169</v>
      </c>
      <c r="E88" s="374" t="s">
        <v>43</v>
      </c>
    </row>
    <row r="89" spans="1:5" ht="13.5" customHeight="1">
      <c r="A89" s="619">
        <v>1592258</v>
      </c>
      <c r="B89" s="620" t="s">
        <v>1968</v>
      </c>
      <c r="C89" s="620" t="s">
        <v>1969</v>
      </c>
      <c r="D89" s="615" t="s">
        <v>169</v>
      </c>
      <c r="E89" s="374" t="s">
        <v>43</v>
      </c>
    </row>
    <row r="90" spans="1:5" ht="13.5" customHeight="1">
      <c r="A90" s="430">
        <v>1512527</v>
      </c>
      <c r="B90" s="617" t="s">
        <v>1264</v>
      </c>
      <c r="C90" s="600" t="s">
        <v>1202</v>
      </c>
      <c r="D90" s="615" t="s">
        <v>169</v>
      </c>
      <c r="E90" s="374" t="s">
        <v>43</v>
      </c>
    </row>
    <row r="91" spans="1:5" ht="13.5" customHeight="1">
      <c r="A91" s="619">
        <v>1592273</v>
      </c>
      <c r="B91" s="620" t="s">
        <v>1970</v>
      </c>
      <c r="C91" s="620" t="s">
        <v>1971</v>
      </c>
      <c r="D91" s="615" t="s">
        <v>169</v>
      </c>
      <c r="E91" s="374" t="s">
        <v>43</v>
      </c>
    </row>
    <row r="92" spans="1:5" ht="13.5" customHeight="1">
      <c r="A92" s="430">
        <v>1512568</v>
      </c>
      <c r="B92" s="617" t="s">
        <v>1265</v>
      </c>
      <c r="C92" s="600" t="s">
        <v>1185</v>
      </c>
      <c r="D92" s="615" t="s">
        <v>169</v>
      </c>
      <c r="E92" s="374" t="s">
        <v>43</v>
      </c>
    </row>
    <row r="93" spans="1:5" ht="13.5" customHeight="1">
      <c r="A93" s="487">
        <v>1488328</v>
      </c>
      <c r="B93" s="378" t="s">
        <v>1252</v>
      </c>
      <c r="C93" s="378" t="s">
        <v>1268</v>
      </c>
      <c r="D93" s="615" t="s">
        <v>169</v>
      </c>
      <c r="E93" s="374" t="s">
        <v>43</v>
      </c>
    </row>
    <row r="94" spans="1:5" ht="13.5" customHeight="1">
      <c r="A94" s="487">
        <v>1592303</v>
      </c>
      <c r="B94" s="378" t="s">
        <v>1252</v>
      </c>
      <c r="C94" s="378" t="s">
        <v>1431</v>
      </c>
      <c r="D94" s="615" t="s">
        <v>169</v>
      </c>
      <c r="E94" s="374" t="s">
        <v>43</v>
      </c>
    </row>
    <row r="95" spans="1:5" ht="13.5" customHeight="1">
      <c r="A95" s="487"/>
      <c r="B95" s="378"/>
      <c r="C95" s="378"/>
      <c r="D95" s="414"/>
      <c r="E95" s="374"/>
    </row>
  </sheetData>
  <sheetProtection selectLockedCells="1" selectUnlockedCells="1"/>
  <mergeCells count="1">
    <mergeCell ref="A1:E9"/>
  </mergeCells>
  <printOptions gridLines="1"/>
  <pageMargins left="1.141732283464567" right="0" top="0.26" bottom="0.1968503937007874" header="0.15748031496062992" footer="0.31496062992125984"/>
  <pageSetup fitToHeight="0" fitToWidth="0" horizontalDpi="300" verticalDpi="3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</sheetPr>
  <dimension ref="A1:BW56"/>
  <sheetViews>
    <sheetView zoomScalePageLayoutView="0" workbookViewId="0" topLeftCell="A29">
      <selection activeCell="A1" sqref="A1:E56"/>
    </sheetView>
  </sheetViews>
  <sheetFormatPr defaultColWidth="11.421875" defaultRowHeight="13.5" customHeight="1"/>
  <cols>
    <col min="1" max="1" width="9.421875" style="390" customWidth="1"/>
    <col min="2" max="2" width="22.2812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1115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75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</row>
    <row r="11" spans="1:5" ht="13.5" customHeight="1">
      <c r="A11" s="487" t="s">
        <v>1974</v>
      </c>
      <c r="B11" s="378" t="s">
        <v>1972</v>
      </c>
      <c r="C11" s="378" t="s">
        <v>1973</v>
      </c>
      <c r="D11" s="414" t="s">
        <v>1116</v>
      </c>
      <c r="E11" s="374" t="s">
        <v>44</v>
      </c>
    </row>
    <row r="12" spans="1:5" ht="13.5" customHeight="1">
      <c r="A12" s="487" t="s">
        <v>1977</v>
      </c>
      <c r="B12" s="488" t="s">
        <v>1975</v>
      </c>
      <c r="C12" s="488" t="s">
        <v>1976</v>
      </c>
      <c r="D12" s="414" t="s">
        <v>1116</v>
      </c>
      <c r="E12" s="374" t="s">
        <v>44</v>
      </c>
    </row>
    <row r="13" spans="1:5" ht="13.5" customHeight="1">
      <c r="A13" s="376" t="s">
        <v>1980</v>
      </c>
      <c r="B13" s="378" t="s">
        <v>1978</v>
      </c>
      <c r="C13" s="378" t="s">
        <v>1979</v>
      </c>
      <c r="D13" s="414" t="s">
        <v>1116</v>
      </c>
      <c r="E13" s="374" t="s">
        <v>44</v>
      </c>
    </row>
    <row r="14" spans="1:5" ht="13.5" customHeight="1">
      <c r="A14" s="487" t="s">
        <v>1982</v>
      </c>
      <c r="B14" s="378" t="s">
        <v>1981</v>
      </c>
      <c r="C14" s="378" t="s">
        <v>1697</v>
      </c>
      <c r="D14" s="414" t="s">
        <v>1116</v>
      </c>
      <c r="E14" s="374" t="s">
        <v>44</v>
      </c>
    </row>
    <row r="15" spans="1:5" ht="13.5" customHeight="1">
      <c r="A15" s="376" t="s">
        <v>1984</v>
      </c>
      <c r="B15" s="378" t="s">
        <v>1983</v>
      </c>
      <c r="C15" s="378" t="s">
        <v>1856</v>
      </c>
      <c r="D15" s="414" t="s">
        <v>1116</v>
      </c>
      <c r="E15" s="374" t="s">
        <v>44</v>
      </c>
    </row>
    <row r="16" spans="1:5" ht="13.5" customHeight="1">
      <c r="A16" s="417" t="s">
        <v>1986</v>
      </c>
      <c r="B16" s="415" t="s">
        <v>1985</v>
      </c>
      <c r="C16" s="407" t="s">
        <v>1500</v>
      </c>
      <c r="D16" s="414" t="s">
        <v>1116</v>
      </c>
      <c r="E16" s="374" t="s">
        <v>44</v>
      </c>
    </row>
    <row r="17" spans="1:5" ht="13.5" customHeight="1">
      <c r="A17" s="417" t="s">
        <v>1989</v>
      </c>
      <c r="B17" s="415" t="s">
        <v>1987</v>
      </c>
      <c r="C17" s="415" t="s">
        <v>1988</v>
      </c>
      <c r="D17" s="414" t="s">
        <v>1116</v>
      </c>
      <c r="E17" s="374" t="s">
        <v>44</v>
      </c>
    </row>
    <row r="18" spans="1:5" ht="13.5" customHeight="1">
      <c r="A18" s="417" t="s">
        <v>1992</v>
      </c>
      <c r="B18" s="415" t="s">
        <v>1990</v>
      </c>
      <c r="C18" s="407" t="s">
        <v>1991</v>
      </c>
      <c r="D18" s="414" t="s">
        <v>1116</v>
      </c>
      <c r="E18" s="374" t="s">
        <v>44</v>
      </c>
    </row>
    <row r="19" spans="1:5" ht="13.5" customHeight="1">
      <c r="A19" s="417"/>
      <c r="B19" s="415"/>
      <c r="C19" s="407"/>
      <c r="D19" s="414"/>
      <c r="E19" s="374"/>
    </row>
    <row r="20" spans="1:5" ht="13.5" customHeight="1">
      <c r="A20" s="417" t="s">
        <v>1995</v>
      </c>
      <c r="B20" s="415" t="s">
        <v>1993</v>
      </c>
      <c r="C20" s="407" t="s">
        <v>1994</v>
      </c>
      <c r="D20" s="414" t="s">
        <v>1116</v>
      </c>
      <c r="E20" s="374" t="s">
        <v>45</v>
      </c>
    </row>
    <row r="21" spans="1:5" ht="13.5" customHeight="1">
      <c r="A21" s="417" t="s">
        <v>1997</v>
      </c>
      <c r="B21" s="415" t="s">
        <v>1996</v>
      </c>
      <c r="C21" s="407" t="s">
        <v>1535</v>
      </c>
      <c r="D21" s="414" t="s">
        <v>1116</v>
      </c>
      <c r="E21" s="374" t="s">
        <v>45</v>
      </c>
    </row>
    <row r="22" spans="1:5" ht="13.5" customHeight="1">
      <c r="A22" s="417" t="s">
        <v>1999</v>
      </c>
      <c r="B22" s="415" t="s">
        <v>1998</v>
      </c>
      <c r="C22" s="407" t="s">
        <v>1769</v>
      </c>
      <c r="D22" s="414" t="s">
        <v>1116</v>
      </c>
      <c r="E22" s="374" t="s">
        <v>45</v>
      </c>
    </row>
    <row r="23" spans="1:5" ht="13.5" customHeight="1">
      <c r="A23" s="417" t="s">
        <v>2001</v>
      </c>
      <c r="B23" s="415" t="s">
        <v>2000</v>
      </c>
      <c r="C23" s="407" t="s">
        <v>1826</v>
      </c>
      <c r="D23" s="414" t="s">
        <v>1116</v>
      </c>
      <c r="E23" s="374" t="s">
        <v>45</v>
      </c>
    </row>
    <row r="24" spans="1:5" ht="13.5" customHeight="1">
      <c r="A24" s="417" t="s">
        <v>2004</v>
      </c>
      <c r="B24" s="415" t="s">
        <v>2002</v>
      </c>
      <c r="C24" s="407" t="s">
        <v>2003</v>
      </c>
      <c r="D24" s="414" t="s">
        <v>1116</v>
      </c>
      <c r="E24" s="374" t="s">
        <v>45</v>
      </c>
    </row>
    <row r="25" spans="1:5" ht="13.5" customHeight="1">
      <c r="A25" s="417" t="s">
        <v>2007</v>
      </c>
      <c r="B25" s="415" t="s">
        <v>2005</v>
      </c>
      <c r="C25" s="415" t="s">
        <v>2006</v>
      </c>
      <c r="D25" s="414" t="s">
        <v>1116</v>
      </c>
      <c r="E25" s="374" t="s">
        <v>45</v>
      </c>
    </row>
    <row r="26" spans="1:5" ht="13.5" customHeight="1">
      <c r="A26" s="414" t="s">
        <v>2010</v>
      </c>
      <c r="B26" s="415" t="s">
        <v>2008</v>
      </c>
      <c r="C26" s="415" t="s">
        <v>2009</v>
      </c>
      <c r="D26" s="414" t="s">
        <v>1116</v>
      </c>
      <c r="E26" s="374" t="s">
        <v>45</v>
      </c>
    </row>
    <row r="27" spans="1:5" ht="13.5" customHeight="1">
      <c r="A27" s="417" t="s">
        <v>2013</v>
      </c>
      <c r="B27" s="415" t="s">
        <v>2011</v>
      </c>
      <c r="C27" s="415" t="s">
        <v>2012</v>
      </c>
      <c r="D27" s="414" t="s">
        <v>1116</v>
      </c>
      <c r="E27" s="374" t="s">
        <v>45</v>
      </c>
    </row>
    <row r="28" spans="1:5" ht="13.5" customHeight="1">
      <c r="A28" s="417" t="s">
        <v>2016</v>
      </c>
      <c r="B28" s="415" t="s">
        <v>2014</v>
      </c>
      <c r="C28" s="415" t="s">
        <v>2015</v>
      </c>
      <c r="D28" s="414" t="s">
        <v>1116</v>
      </c>
      <c r="E28" s="374" t="s">
        <v>45</v>
      </c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 t="s">
        <v>2019</v>
      </c>
      <c r="B30" s="415" t="s">
        <v>2017</v>
      </c>
      <c r="C30" s="415" t="s">
        <v>2018</v>
      </c>
      <c r="D30" s="414" t="s">
        <v>1116</v>
      </c>
      <c r="E30" s="374" t="s">
        <v>42</v>
      </c>
    </row>
    <row r="31" spans="1:5" ht="13.5" customHeight="1">
      <c r="A31" s="417" t="s">
        <v>2022</v>
      </c>
      <c r="B31" s="415" t="s">
        <v>2020</v>
      </c>
      <c r="C31" s="415" t="s">
        <v>2021</v>
      </c>
      <c r="D31" s="414" t="s">
        <v>1116</v>
      </c>
      <c r="E31" s="374" t="s">
        <v>42</v>
      </c>
    </row>
    <row r="32" spans="1:5" ht="13.5" customHeight="1">
      <c r="A32" s="417" t="s">
        <v>2024</v>
      </c>
      <c r="B32" s="415" t="s">
        <v>1983</v>
      </c>
      <c r="C32" s="415" t="s">
        <v>2023</v>
      </c>
      <c r="D32" s="414" t="s">
        <v>1116</v>
      </c>
      <c r="E32" s="374" t="s">
        <v>42</v>
      </c>
    </row>
    <row r="33" spans="1:5" ht="13.5" customHeight="1">
      <c r="A33" s="417" t="s">
        <v>2026</v>
      </c>
      <c r="B33" s="415" t="s">
        <v>1582</v>
      </c>
      <c r="C33" s="415" t="s">
        <v>2025</v>
      </c>
      <c r="D33" s="414" t="s">
        <v>1116</v>
      </c>
      <c r="E33" s="374" t="s">
        <v>42</v>
      </c>
    </row>
    <row r="34" spans="1:5" ht="13.5" customHeight="1">
      <c r="A34" s="417" t="s">
        <v>2029</v>
      </c>
      <c r="B34" s="415" t="s">
        <v>2027</v>
      </c>
      <c r="C34" s="415" t="s">
        <v>2028</v>
      </c>
      <c r="D34" s="414" t="s">
        <v>1116</v>
      </c>
      <c r="E34" s="374" t="s">
        <v>42</v>
      </c>
    </row>
    <row r="35" spans="1:5" ht="13.5" customHeight="1">
      <c r="A35" s="417" t="s">
        <v>2031</v>
      </c>
      <c r="B35" s="415" t="s">
        <v>2027</v>
      </c>
      <c r="C35" s="415" t="s">
        <v>2030</v>
      </c>
      <c r="D35" s="414" t="s">
        <v>1116</v>
      </c>
      <c r="E35" s="374" t="s">
        <v>42</v>
      </c>
    </row>
    <row r="36" spans="1:5" ht="13.5" customHeight="1">
      <c r="A36" s="417" t="s">
        <v>2034</v>
      </c>
      <c r="B36" s="415" t="s">
        <v>2032</v>
      </c>
      <c r="C36" s="415" t="s">
        <v>2033</v>
      </c>
      <c r="D36" s="414" t="s">
        <v>1116</v>
      </c>
      <c r="E36" s="374" t="s">
        <v>42</v>
      </c>
    </row>
    <row r="37" spans="1:5" ht="13.5" customHeight="1">
      <c r="A37" s="417" t="s">
        <v>2037</v>
      </c>
      <c r="B37" s="415" t="s">
        <v>2035</v>
      </c>
      <c r="C37" s="415" t="s">
        <v>2036</v>
      </c>
      <c r="D37" s="414" t="s">
        <v>1116</v>
      </c>
      <c r="E37" s="374" t="s">
        <v>42</v>
      </c>
    </row>
    <row r="38" spans="1:5" ht="13.5" customHeight="1">
      <c r="A38" s="417" t="s">
        <v>2040</v>
      </c>
      <c r="B38" s="415" t="s">
        <v>2038</v>
      </c>
      <c r="C38" s="415" t="s">
        <v>2039</v>
      </c>
      <c r="D38" s="414" t="s">
        <v>1116</v>
      </c>
      <c r="E38" s="374" t="s">
        <v>42</v>
      </c>
    </row>
    <row r="39" spans="1:5" ht="13.5" customHeight="1">
      <c r="A39" s="417" t="s">
        <v>2043</v>
      </c>
      <c r="B39" s="415" t="s">
        <v>2041</v>
      </c>
      <c r="C39" s="415" t="s">
        <v>2042</v>
      </c>
      <c r="D39" s="414" t="s">
        <v>1116</v>
      </c>
      <c r="E39" s="374" t="s">
        <v>42</v>
      </c>
    </row>
    <row r="40" spans="1:5" ht="13.5" customHeight="1">
      <c r="A40" s="417" t="s">
        <v>2046</v>
      </c>
      <c r="B40" s="415" t="s">
        <v>2044</v>
      </c>
      <c r="C40" s="415" t="s">
        <v>2045</v>
      </c>
      <c r="D40" s="414" t="s">
        <v>1116</v>
      </c>
      <c r="E40" s="374" t="s">
        <v>42</v>
      </c>
    </row>
    <row r="41" spans="1:5" ht="13.5" customHeight="1">
      <c r="A41" s="417" t="s">
        <v>2048</v>
      </c>
      <c r="B41" s="415" t="s">
        <v>2014</v>
      </c>
      <c r="C41" s="415" t="s">
        <v>2047</v>
      </c>
      <c r="D41" s="414" t="s">
        <v>1116</v>
      </c>
      <c r="E41" s="374" t="s">
        <v>42</v>
      </c>
    </row>
    <row r="42" spans="1:5" ht="13.5" customHeight="1">
      <c r="A42" s="417"/>
      <c r="B42" s="415"/>
      <c r="C42" s="415"/>
      <c r="D42" s="414"/>
      <c r="E42" s="374"/>
    </row>
    <row r="43" spans="1:5" ht="13.5" customHeight="1">
      <c r="A43" s="417" t="s">
        <v>2050</v>
      </c>
      <c r="B43" s="415" t="s">
        <v>1972</v>
      </c>
      <c r="C43" s="415" t="s">
        <v>2049</v>
      </c>
      <c r="D43" s="414" t="s">
        <v>1116</v>
      </c>
      <c r="E43" s="374" t="s">
        <v>43</v>
      </c>
    </row>
    <row r="44" spans="1:5" ht="13.5" customHeight="1">
      <c r="A44" s="417" t="s">
        <v>2053</v>
      </c>
      <c r="B44" s="415" t="s">
        <v>2051</v>
      </c>
      <c r="C44" s="415" t="s">
        <v>2052</v>
      </c>
      <c r="D44" s="414" t="s">
        <v>1116</v>
      </c>
      <c r="E44" s="374" t="s">
        <v>43</v>
      </c>
    </row>
    <row r="45" spans="1:5" ht="13.5" customHeight="1">
      <c r="A45" s="417" t="s">
        <v>2055</v>
      </c>
      <c r="B45" s="415" t="s">
        <v>1981</v>
      </c>
      <c r="C45" s="415" t="s">
        <v>2054</v>
      </c>
      <c r="D45" s="414" t="s">
        <v>1116</v>
      </c>
      <c r="E45" s="374" t="s">
        <v>43</v>
      </c>
    </row>
    <row r="46" spans="1:5" ht="13.5" customHeight="1">
      <c r="A46" s="417" t="s">
        <v>2056</v>
      </c>
      <c r="B46" s="415" t="s">
        <v>1981</v>
      </c>
      <c r="C46" s="415" t="s">
        <v>1684</v>
      </c>
      <c r="D46" s="414" t="s">
        <v>1116</v>
      </c>
      <c r="E46" s="374" t="s">
        <v>43</v>
      </c>
    </row>
    <row r="47" spans="1:5" ht="13.5" customHeight="1">
      <c r="A47" s="417" t="s">
        <v>2059</v>
      </c>
      <c r="B47" s="415" t="s">
        <v>2057</v>
      </c>
      <c r="C47" s="415" t="s">
        <v>2058</v>
      </c>
      <c r="D47" s="414" t="s">
        <v>1116</v>
      </c>
      <c r="E47" s="374" t="s">
        <v>43</v>
      </c>
    </row>
    <row r="48" spans="1:5" ht="13.5" customHeight="1">
      <c r="A48" s="417" t="s">
        <v>2062</v>
      </c>
      <c r="B48" s="415" t="s">
        <v>2060</v>
      </c>
      <c r="C48" s="415" t="s">
        <v>2061</v>
      </c>
      <c r="D48" s="414" t="s">
        <v>1116</v>
      </c>
      <c r="E48" s="374" t="s">
        <v>43</v>
      </c>
    </row>
    <row r="49" spans="1:5" ht="13.5" customHeight="1">
      <c r="A49" s="417" t="s">
        <v>2064</v>
      </c>
      <c r="B49" s="415" t="s">
        <v>1993</v>
      </c>
      <c r="C49" s="415" t="s">
        <v>2063</v>
      </c>
      <c r="D49" s="414" t="s">
        <v>1116</v>
      </c>
      <c r="E49" s="374" t="s">
        <v>43</v>
      </c>
    </row>
    <row r="50" spans="1:5" ht="13.5" customHeight="1">
      <c r="A50" s="417" t="s">
        <v>2067</v>
      </c>
      <c r="B50" s="415" t="s">
        <v>2065</v>
      </c>
      <c r="C50" s="415" t="s">
        <v>2066</v>
      </c>
      <c r="D50" s="414" t="s">
        <v>1116</v>
      </c>
      <c r="E50" s="374" t="s">
        <v>43</v>
      </c>
    </row>
    <row r="51" spans="1:5" ht="13.5" customHeight="1">
      <c r="A51" s="417" t="s">
        <v>2070</v>
      </c>
      <c r="B51" s="415" t="s">
        <v>2068</v>
      </c>
      <c r="C51" s="415" t="s">
        <v>2069</v>
      </c>
      <c r="D51" s="414" t="s">
        <v>1116</v>
      </c>
      <c r="E51" s="374" t="s">
        <v>43</v>
      </c>
    </row>
    <row r="52" spans="1:5" ht="13.5" customHeight="1">
      <c r="A52" s="417" t="s">
        <v>2072</v>
      </c>
      <c r="B52" s="415" t="s">
        <v>2000</v>
      </c>
      <c r="C52" s="415" t="s">
        <v>2071</v>
      </c>
      <c r="D52" s="414" t="s">
        <v>1116</v>
      </c>
      <c r="E52" s="374" t="s">
        <v>43</v>
      </c>
    </row>
    <row r="53" spans="1:5" ht="13.5" customHeight="1">
      <c r="A53" s="417" t="s">
        <v>2074</v>
      </c>
      <c r="B53" s="415" t="s">
        <v>2005</v>
      </c>
      <c r="C53" s="415" t="s">
        <v>2073</v>
      </c>
      <c r="D53" s="414" t="s">
        <v>1116</v>
      </c>
      <c r="E53" s="374" t="s">
        <v>43</v>
      </c>
    </row>
    <row r="54" spans="1:5" ht="13.5" customHeight="1">
      <c r="A54" s="417" t="s">
        <v>2076</v>
      </c>
      <c r="B54" s="415" t="s">
        <v>2075</v>
      </c>
      <c r="C54" s="415" t="s">
        <v>1769</v>
      </c>
      <c r="D54" s="414" t="s">
        <v>1116</v>
      </c>
      <c r="E54" s="374" t="s">
        <v>43</v>
      </c>
    </row>
    <row r="55" spans="1:5" ht="13.5" customHeight="1">
      <c r="A55" s="417" t="s">
        <v>2077</v>
      </c>
      <c r="B55" s="415" t="s">
        <v>2011</v>
      </c>
      <c r="C55" s="415" t="s">
        <v>1664</v>
      </c>
      <c r="D55" s="414" t="s">
        <v>1116</v>
      </c>
      <c r="E55" s="374" t="s">
        <v>43</v>
      </c>
    </row>
    <row r="56" spans="1:5" ht="13.5" customHeight="1">
      <c r="A56" s="417"/>
      <c r="B56" s="415"/>
      <c r="C56" s="415"/>
      <c r="D56" s="414"/>
      <c r="E56" s="374"/>
    </row>
  </sheetData>
  <sheetProtection selectLockedCells="1" selectUnlockedCells="1"/>
  <mergeCells count="1">
    <mergeCell ref="A1:E9"/>
  </mergeCells>
  <printOptions gridLines="1"/>
  <pageMargins left="0.6299212598425197" right="0" top="0.1968503937007874" bottom="0.1968503937007874" header="0.3937007874015748" footer="0.3937007874015748"/>
  <pageSetup fitToHeight="0" fitToWidth="0" horizontalDpi="300" verticalDpi="300" orientation="portrait" paperSize="9" scale="10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</sheetPr>
  <dimension ref="A1:CL48"/>
  <sheetViews>
    <sheetView zoomScalePageLayoutView="0" workbookViewId="0" topLeftCell="A1">
      <selection activeCell="A1" sqref="A1:E10"/>
    </sheetView>
  </sheetViews>
  <sheetFormatPr defaultColWidth="11.421875" defaultRowHeight="13.5" customHeight="1"/>
  <cols>
    <col min="1" max="1" width="9.421875" style="390" customWidth="1"/>
    <col min="2" max="2" width="18.7109375" style="349" bestFit="1" customWidth="1"/>
    <col min="3" max="3" width="18.8515625" style="349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1081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90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</row>
    <row r="11" spans="1:5" ht="13.5" customHeight="1">
      <c r="A11" s="552" t="s">
        <v>2080</v>
      </c>
      <c r="B11" s="371" t="s">
        <v>2078</v>
      </c>
      <c r="C11" s="378" t="s">
        <v>2079</v>
      </c>
      <c r="D11" s="414" t="s">
        <v>156</v>
      </c>
      <c r="E11" s="374" t="s">
        <v>44</v>
      </c>
    </row>
    <row r="12" spans="1:5" ht="13.5" customHeight="1">
      <c r="A12" s="552" t="s">
        <v>2083</v>
      </c>
      <c r="B12" s="371" t="s">
        <v>2081</v>
      </c>
      <c r="C12" s="378" t="s">
        <v>2082</v>
      </c>
      <c r="D12" s="414" t="s">
        <v>156</v>
      </c>
      <c r="E12" s="374" t="s">
        <v>44</v>
      </c>
    </row>
    <row r="13" spans="1:5" ht="13.5" customHeight="1">
      <c r="A13" s="552" t="s">
        <v>2086</v>
      </c>
      <c r="B13" s="371" t="s">
        <v>2084</v>
      </c>
      <c r="C13" s="378" t="s">
        <v>2085</v>
      </c>
      <c r="D13" s="414" t="s">
        <v>156</v>
      </c>
      <c r="E13" s="374" t="s">
        <v>44</v>
      </c>
    </row>
    <row r="14" spans="1:5" ht="13.5" customHeight="1">
      <c r="A14" s="552"/>
      <c r="B14" s="371"/>
      <c r="C14" s="378"/>
      <c r="D14" s="414"/>
      <c r="E14" s="374"/>
    </row>
    <row r="15" spans="1:5" ht="13.5" customHeight="1">
      <c r="A15" s="552" t="s">
        <v>2089</v>
      </c>
      <c r="B15" s="371" t="s">
        <v>2087</v>
      </c>
      <c r="C15" s="378" t="s">
        <v>2088</v>
      </c>
      <c r="D15" s="414" t="s">
        <v>156</v>
      </c>
      <c r="E15" s="374" t="s">
        <v>45</v>
      </c>
    </row>
    <row r="16" spans="1:5" ht="13.5" customHeight="1">
      <c r="A16" s="552" t="s">
        <v>2091</v>
      </c>
      <c r="B16" s="371" t="s">
        <v>2090</v>
      </c>
      <c r="C16" s="378" t="s">
        <v>1582</v>
      </c>
      <c r="D16" s="414" t="s">
        <v>156</v>
      </c>
      <c r="E16" s="374" t="s">
        <v>45</v>
      </c>
    </row>
    <row r="17" spans="1:5" ht="13.5" customHeight="1">
      <c r="A17" s="552" t="s">
        <v>2093</v>
      </c>
      <c r="B17" s="371" t="s">
        <v>2092</v>
      </c>
      <c r="C17" s="378" t="s">
        <v>1756</v>
      </c>
      <c r="D17" s="414" t="s">
        <v>156</v>
      </c>
      <c r="E17" s="374" t="s">
        <v>45</v>
      </c>
    </row>
    <row r="18" spans="1:5" ht="13.5" customHeight="1">
      <c r="A18" s="552" t="s">
        <v>2094</v>
      </c>
      <c r="B18" s="371" t="s">
        <v>2092</v>
      </c>
      <c r="C18" s="378" t="s">
        <v>1281</v>
      </c>
      <c r="D18" s="414" t="s">
        <v>156</v>
      </c>
      <c r="E18" s="374" t="s">
        <v>45</v>
      </c>
    </row>
    <row r="19" spans="1:5" ht="13.5" customHeight="1">
      <c r="A19" s="552" t="s">
        <v>2097</v>
      </c>
      <c r="B19" s="371" t="s">
        <v>2095</v>
      </c>
      <c r="C19" s="378" t="s">
        <v>2096</v>
      </c>
      <c r="D19" s="414" t="s">
        <v>156</v>
      </c>
      <c r="E19" s="374" t="s">
        <v>45</v>
      </c>
    </row>
    <row r="20" spans="1:5" ht="13.5" customHeight="1">
      <c r="A20" s="552" t="s">
        <v>2100</v>
      </c>
      <c r="B20" s="371" t="s">
        <v>2098</v>
      </c>
      <c r="C20" s="378" t="s">
        <v>2099</v>
      </c>
      <c r="D20" s="414" t="s">
        <v>156</v>
      </c>
      <c r="E20" s="374" t="s">
        <v>45</v>
      </c>
    </row>
    <row r="21" spans="1:5" ht="13.5" customHeight="1">
      <c r="A21" s="552" t="s">
        <v>2103</v>
      </c>
      <c r="B21" s="371" t="s">
        <v>2101</v>
      </c>
      <c r="C21" s="378" t="s">
        <v>2102</v>
      </c>
      <c r="D21" s="414" t="s">
        <v>156</v>
      </c>
      <c r="E21" s="374" t="s">
        <v>45</v>
      </c>
    </row>
    <row r="22" spans="1:5" ht="13.5" customHeight="1">
      <c r="A22" s="552" t="s">
        <v>2105</v>
      </c>
      <c r="B22" s="371" t="s">
        <v>2104</v>
      </c>
      <c r="C22" s="378" t="s">
        <v>1769</v>
      </c>
      <c r="D22" s="414" t="s">
        <v>156</v>
      </c>
      <c r="E22" s="374" t="s">
        <v>45</v>
      </c>
    </row>
    <row r="23" spans="1:5" ht="13.5" customHeight="1">
      <c r="A23" s="552" t="s">
        <v>2107</v>
      </c>
      <c r="B23" s="371" t="s">
        <v>2106</v>
      </c>
      <c r="C23" s="378" t="s">
        <v>1278</v>
      </c>
      <c r="D23" s="414" t="s">
        <v>156</v>
      </c>
      <c r="E23" s="374" t="s">
        <v>45</v>
      </c>
    </row>
    <row r="24" spans="1:5" ht="13.5" customHeight="1">
      <c r="A24" s="552" t="s">
        <v>2110</v>
      </c>
      <c r="B24" s="371" t="s">
        <v>2108</v>
      </c>
      <c r="C24" s="378" t="s">
        <v>2109</v>
      </c>
      <c r="D24" s="414" t="s">
        <v>156</v>
      </c>
      <c r="E24" s="374" t="s">
        <v>45</v>
      </c>
    </row>
    <row r="25" spans="1:5" ht="13.5" customHeight="1">
      <c r="A25" s="552" t="s">
        <v>2113</v>
      </c>
      <c r="B25" s="371" t="s">
        <v>2111</v>
      </c>
      <c r="C25" s="378" t="s">
        <v>2112</v>
      </c>
      <c r="D25" s="414" t="s">
        <v>156</v>
      </c>
      <c r="E25" s="374" t="s">
        <v>45</v>
      </c>
    </row>
    <row r="26" spans="1:5" ht="13.5" customHeight="1">
      <c r="A26" s="552" t="s">
        <v>2116</v>
      </c>
      <c r="B26" s="371" t="s">
        <v>2114</v>
      </c>
      <c r="C26" s="378" t="s">
        <v>2115</v>
      </c>
      <c r="D26" s="414" t="s">
        <v>156</v>
      </c>
      <c r="E26" s="374" t="s">
        <v>45</v>
      </c>
    </row>
    <row r="27" spans="1:5" ht="13.5" customHeight="1">
      <c r="A27" s="552"/>
      <c r="B27" s="371"/>
      <c r="C27" s="378"/>
      <c r="D27" s="414"/>
      <c r="E27" s="374"/>
    </row>
    <row r="28" spans="1:5" ht="13.5" customHeight="1">
      <c r="A28" s="552" t="s">
        <v>2119</v>
      </c>
      <c r="B28" s="371" t="s">
        <v>2117</v>
      </c>
      <c r="C28" s="378" t="s">
        <v>2118</v>
      </c>
      <c r="D28" s="414" t="s">
        <v>156</v>
      </c>
      <c r="E28" s="374" t="s">
        <v>42</v>
      </c>
    </row>
    <row r="29" spans="1:5" ht="13.5" customHeight="1">
      <c r="A29" s="552" t="s">
        <v>2122</v>
      </c>
      <c r="B29" s="371" t="s">
        <v>2120</v>
      </c>
      <c r="C29" s="378" t="s">
        <v>2121</v>
      </c>
      <c r="D29" s="414" t="s">
        <v>156</v>
      </c>
      <c r="E29" s="374" t="s">
        <v>42</v>
      </c>
    </row>
    <row r="30" spans="1:5" ht="13.5" customHeight="1">
      <c r="A30" s="552" t="s">
        <v>2124</v>
      </c>
      <c r="B30" s="371" t="s">
        <v>2120</v>
      </c>
      <c r="C30" s="378" t="s">
        <v>2123</v>
      </c>
      <c r="D30" s="414" t="s">
        <v>156</v>
      </c>
      <c r="E30" s="374" t="s">
        <v>42</v>
      </c>
    </row>
    <row r="31" spans="1:5" ht="13.5" customHeight="1">
      <c r="A31" s="552" t="s">
        <v>2127</v>
      </c>
      <c r="B31" s="371" t="s">
        <v>2125</v>
      </c>
      <c r="C31" s="378" t="s">
        <v>2126</v>
      </c>
      <c r="D31" s="414" t="s">
        <v>156</v>
      </c>
      <c r="E31" s="374" t="s">
        <v>42</v>
      </c>
    </row>
    <row r="32" spans="1:5" ht="13.5" customHeight="1">
      <c r="A32" s="552" t="s">
        <v>2130</v>
      </c>
      <c r="B32" s="371" t="s">
        <v>2128</v>
      </c>
      <c r="C32" s="378" t="s">
        <v>2129</v>
      </c>
      <c r="D32" s="414" t="s">
        <v>156</v>
      </c>
      <c r="E32" s="374" t="s">
        <v>42</v>
      </c>
    </row>
    <row r="33" spans="1:5" ht="13.5" customHeight="1">
      <c r="A33" s="552"/>
      <c r="B33" s="371"/>
      <c r="C33" s="378"/>
      <c r="D33" s="414"/>
      <c r="E33" s="374"/>
    </row>
    <row r="34" spans="1:5" ht="13.5" customHeight="1">
      <c r="A34" s="552" t="s">
        <v>2133</v>
      </c>
      <c r="B34" s="371" t="s">
        <v>2131</v>
      </c>
      <c r="C34" s="378" t="s">
        <v>2132</v>
      </c>
      <c r="D34" s="414" t="s">
        <v>156</v>
      </c>
      <c r="E34" s="374" t="s">
        <v>43</v>
      </c>
    </row>
    <row r="35" spans="1:5" ht="13.5" customHeight="1">
      <c r="A35" s="552" t="s">
        <v>2135</v>
      </c>
      <c r="B35" s="371" t="s">
        <v>2134</v>
      </c>
      <c r="C35" s="378" t="s">
        <v>1544</v>
      </c>
      <c r="D35" s="414" t="s">
        <v>156</v>
      </c>
      <c r="E35" s="374" t="s">
        <v>43</v>
      </c>
    </row>
    <row r="36" spans="1:5" ht="13.5" customHeight="1">
      <c r="A36" s="552" t="s">
        <v>2137</v>
      </c>
      <c r="B36" s="371" t="s">
        <v>2136</v>
      </c>
      <c r="C36" s="378" t="s">
        <v>1686</v>
      </c>
      <c r="D36" s="414" t="s">
        <v>156</v>
      </c>
      <c r="E36" s="374" t="s">
        <v>43</v>
      </c>
    </row>
    <row r="37" spans="1:5" ht="13.5" customHeight="1">
      <c r="A37" s="552" t="s">
        <v>2138</v>
      </c>
      <c r="B37" s="371" t="s">
        <v>2136</v>
      </c>
      <c r="C37" s="378" t="s">
        <v>1753</v>
      </c>
      <c r="D37" s="414" t="s">
        <v>156</v>
      </c>
      <c r="E37" s="374" t="s">
        <v>43</v>
      </c>
    </row>
    <row r="38" spans="1:5" ht="13.5" customHeight="1">
      <c r="A38" s="552" t="s">
        <v>2141</v>
      </c>
      <c r="B38" s="371" t="s">
        <v>2139</v>
      </c>
      <c r="C38" s="378" t="s">
        <v>2140</v>
      </c>
      <c r="D38" s="414" t="s">
        <v>156</v>
      </c>
      <c r="E38" s="374" t="s">
        <v>43</v>
      </c>
    </row>
    <row r="39" spans="1:5" ht="13.5" customHeight="1">
      <c r="A39" s="552" t="s">
        <v>2144</v>
      </c>
      <c r="B39" s="371" t="s">
        <v>2142</v>
      </c>
      <c r="C39" s="378" t="s">
        <v>2143</v>
      </c>
      <c r="D39" s="414" t="s">
        <v>156</v>
      </c>
      <c r="E39" s="374" t="s">
        <v>43</v>
      </c>
    </row>
    <row r="40" spans="1:5" ht="13.5" customHeight="1">
      <c r="A40" s="552" t="s">
        <v>2146</v>
      </c>
      <c r="B40" s="371" t="s">
        <v>2145</v>
      </c>
      <c r="C40" s="378" t="s">
        <v>1756</v>
      </c>
      <c r="D40" s="414" t="s">
        <v>156</v>
      </c>
      <c r="E40" s="374" t="s">
        <v>43</v>
      </c>
    </row>
    <row r="41" spans="1:5" ht="13.5" customHeight="1">
      <c r="A41" s="552" t="s">
        <v>2148</v>
      </c>
      <c r="B41" s="371" t="s">
        <v>2147</v>
      </c>
      <c r="C41" s="378" t="s">
        <v>2112</v>
      </c>
      <c r="D41" s="414" t="s">
        <v>156</v>
      </c>
      <c r="E41" s="374" t="s">
        <v>43</v>
      </c>
    </row>
    <row r="42" spans="1:5" ht="13.5" customHeight="1">
      <c r="A42" s="552" t="s">
        <v>2151</v>
      </c>
      <c r="B42" s="371" t="s">
        <v>2149</v>
      </c>
      <c r="C42" s="378" t="s">
        <v>2150</v>
      </c>
      <c r="D42" s="414" t="s">
        <v>156</v>
      </c>
      <c r="E42" s="374" t="s">
        <v>43</v>
      </c>
    </row>
    <row r="43" spans="1:5" ht="13.5" customHeight="1">
      <c r="A43" s="552" t="s">
        <v>2153</v>
      </c>
      <c r="B43" s="371" t="s">
        <v>2152</v>
      </c>
      <c r="C43" s="378" t="s">
        <v>1535</v>
      </c>
      <c r="D43" s="414" t="s">
        <v>156</v>
      </c>
      <c r="E43" s="374" t="s">
        <v>43</v>
      </c>
    </row>
    <row r="44" spans="1:5" ht="13.5" customHeight="1">
      <c r="A44" s="552" t="s">
        <v>2156</v>
      </c>
      <c r="B44" s="371" t="s">
        <v>2154</v>
      </c>
      <c r="C44" s="378" t="s">
        <v>2155</v>
      </c>
      <c r="D44" s="414" t="s">
        <v>156</v>
      </c>
      <c r="E44" s="374" t="s">
        <v>43</v>
      </c>
    </row>
    <row r="45" spans="1:5" ht="13.5" customHeight="1">
      <c r="A45" s="552" t="s">
        <v>2159</v>
      </c>
      <c r="B45" s="371" t="s">
        <v>2157</v>
      </c>
      <c r="C45" s="378" t="s">
        <v>2158</v>
      </c>
      <c r="D45" s="414" t="s">
        <v>156</v>
      </c>
      <c r="E45" s="374" t="s">
        <v>43</v>
      </c>
    </row>
    <row r="46" spans="1:5" ht="13.5" customHeight="1">
      <c r="A46" s="552" t="s">
        <v>2161</v>
      </c>
      <c r="B46" s="371" t="s">
        <v>2160</v>
      </c>
      <c r="C46" s="378" t="s">
        <v>1538</v>
      </c>
      <c r="D46" s="414" t="s">
        <v>156</v>
      </c>
      <c r="E46" s="374" t="s">
        <v>43</v>
      </c>
    </row>
    <row r="47" spans="1:5" ht="13.5" customHeight="1">
      <c r="A47" s="552" t="s">
        <v>2163</v>
      </c>
      <c r="B47" s="371" t="s">
        <v>2162</v>
      </c>
      <c r="C47" s="378" t="s">
        <v>1753</v>
      </c>
      <c r="D47" s="414" t="s">
        <v>156</v>
      </c>
      <c r="E47" s="374" t="s">
        <v>43</v>
      </c>
    </row>
    <row r="48" spans="1:5" ht="13.5" customHeight="1">
      <c r="A48" s="552"/>
      <c r="B48" s="371"/>
      <c r="C48" s="378"/>
      <c r="D48" s="414"/>
      <c r="E48" s="374"/>
    </row>
  </sheetData>
  <sheetProtection selectLockedCells="1" selectUnlockedCells="1"/>
  <mergeCells count="1">
    <mergeCell ref="A1:E9"/>
  </mergeCells>
  <printOptions gridLines="1"/>
  <pageMargins left="0.6692913385826772" right="0" top="0.3937007874015748" bottom="0.1968503937007874" header="0.2755905511811024" footer="0.3937007874015748"/>
  <pageSetup fitToHeight="0" fitToWidth="0"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EB34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7.00390625" style="425" customWidth="1"/>
    <col min="3" max="3" width="15.140625" style="425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1112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551">
        <v>1250468</v>
      </c>
      <c r="B11" s="378" t="s">
        <v>1345</v>
      </c>
      <c r="C11" s="378" t="s">
        <v>1346</v>
      </c>
      <c r="D11" s="414" t="s">
        <v>173</v>
      </c>
      <c r="E11" s="374" t="s">
        <v>44</v>
      </c>
    </row>
    <row r="12" spans="1:5" ht="13.5" customHeight="1">
      <c r="A12" s="417">
        <v>1250482</v>
      </c>
      <c r="B12" s="415" t="s">
        <v>1347</v>
      </c>
      <c r="C12" s="415" t="s">
        <v>1348</v>
      </c>
      <c r="D12" s="414" t="s">
        <v>173</v>
      </c>
      <c r="E12" s="374" t="s">
        <v>44</v>
      </c>
    </row>
    <row r="13" spans="1:5" ht="13.5" customHeight="1">
      <c r="A13" s="376">
        <v>1250492</v>
      </c>
      <c r="B13" s="378" t="s">
        <v>1366</v>
      </c>
      <c r="C13" s="378" t="s">
        <v>1367</v>
      </c>
      <c r="D13" s="414" t="s">
        <v>173</v>
      </c>
      <c r="E13" s="374" t="s">
        <v>44</v>
      </c>
    </row>
    <row r="14" spans="1:5" ht="13.5" customHeight="1">
      <c r="A14" s="417"/>
      <c r="B14" s="415"/>
      <c r="C14" s="415"/>
      <c r="D14" s="414"/>
      <c r="E14" s="374"/>
    </row>
    <row r="15" spans="1:5" ht="13.5" customHeight="1">
      <c r="A15" s="417">
        <v>1471729</v>
      </c>
      <c r="B15" s="415" t="s">
        <v>1349</v>
      </c>
      <c r="C15" s="415" t="s">
        <v>868</v>
      </c>
      <c r="D15" s="414" t="s">
        <v>173</v>
      </c>
      <c r="E15" s="374" t="s">
        <v>45</v>
      </c>
    </row>
    <row r="16" spans="1:5" ht="13.5" customHeight="1">
      <c r="A16" s="552">
        <v>1250470</v>
      </c>
      <c r="B16" s="416" t="s">
        <v>1345</v>
      </c>
      <c r="C16" s="407" t="s">
        <v>744</v>
      </c>
      <c r="D16" s="414" t="s">
        <v>173</v>
      </c>
      <c r="E16" s="374" t="s">
        <v>45</v>
      </c>
    </row>
    <row r="17" spans="1:5" ht="13.5" customHeight="1">
      <c r="A17" s="551">
        <v>1436633</v>
      </c>
      <c r="B17" s="416" t="s">
        <v>1350</v>
      </c>
      <c r="C17" s="407" t="s">
        <v>1351</v>
      </c>
      <c r="D17" s="414" t="s">
        <v>173</v>
      </c>
      <c r="E17" s="374" t="s">
        <v>45</v>
      </c>
    </row>
    <row r="18" spans="1:5" ht="13.5" customHeight="1">
      <c r="A18" s="552">
        <v>1501254</v>
      </c>
      <c r="B18" s="416" t="s">
        <v>1352</v>
      </c>
      <c r="C18" s="407" t="s">
        <v>1353</v>
      </c>
      <c r="D18" s="414" t="s">
        <v>173</v>
      </c>
      <c r="E18" s="374" t="s">
        <v>45</v>
      </c>
    </row>
    <row r="19" spans="1:5" ht="13.5" customHeight="1">
      <c r="A19" s="552">
        <v>1430307</v>
      </c>
      <c r="B19" s="416" t="s">
        <v>1354</v>
      </c>
      <c r="C19" s="407" t="s">
        <v>1184</v>
      </c>
      <c r="D19" s="414" t="s">
        <v>173</v>
      </c>
      <c r="E19" s="374" t="s">
        <v>45</v>
      </c>
    </row>
    <row r="20" spans="1:5" ht="13.5" customHeight="1">
      <c r="A20" s="552">
        <v>1528682</v>
      </c>
      <c r="B20" s="416" t="s">
        <v>1355</v>
      </c>
      <c r="C20" s="407" t="s">
        <v>145</v>
      </c>
      <c r="D20" s="414" t="s">
        <v>173</v>
      </c>
      <c r="E20" s="374" t="s">
        <v>45</v>
      </c>
    </row>
    <row r="21" spans="1:5" ht="13.5" customHeight="1">
      <c r="A21" s="552">
        <v>1511646</v>
      </c>
      <c r="B21" s="416" t="s">
        <v>1356</v>
      </c>
      <c r="C21" s="407" t="s">
        <v>1357</v>
      </c>
      <c r="D21" s="414" t="s">
        <v>173</v>
      </c>
      <c r="E21" s="374" t="s">
        <v>45</v>
      </c>
    </row>
    <row r="22" spans="1:5" ht="13.5" customHeight="1">
      <c r="A22" s="374"/>
      <c r="B22" s="416"/>
      <c r="C22" s="407"/>
      <c r="D22" s="414"/>
      <c r="E22" s="374"/>
    </row>
    <row r="23" spans="1:5" ht="13.5" customHeight="1">
      <c r="A23" s="552">
        <v>1318769</v>
      </c>
      <c r="B23" s="416" t="s">
        <v>1368</v>
      </c>
      <c r="C23" s="407" t="s">
        <v>1369</v>
      </c>
      <c r="D23" s="414" t="s">
        <v>173</v>
      </c>
      <c r="E23" s="374" t="s">
        <v>42</v>
      </c>
    </row>
    <row r="24" spans="1:5" ht="13.5" customHeight="1">
      <c r="A24" s="552">
        <v>1552089</v>
      </c>
      <c r="B24" s="416" t="s">
        <v>1370</v>
      </c>
      <c r="C24" s="407" t="s">
        <v>1328</v>
      </c>
      <c r="D24" s="414" t="s">
        <v>173</v>
      </c>
      <c r="E24" s="374" t="s">
        <v>42</v>
      </c>
    </row>
    <row r="25" spans="1:5" ht="13.5" customHeight="1">
      <c r="A25" s="567">
        <v>1510791</v>
      </c>
      <c r="B25" s="568" t="s">
        <v>1371</v>
      </c>
      <c r="C25" s="568" t="s">
        <v>1372</v>
      </c>
      <c r="D25" s="414" t="s">
        <v>173</v>
      </c>
      <c r="E25" s="374" t="s">
        <v>42</v>
      </c>
    </row>
    <row r="26" spans="1:5" ht="13.5" customHeight="1">
      <c r="A26" s="552">
        <v>1501201</v>
      </c>
      <c r="B26" s="416" t="s">
        <v>1358</v>
      </c>
      <c r="C26" s="407" t="s">
        <v>1219</v>
      </c>
      <c r="D26" s="414" t="s">
        <v>173</v>
      </c>
      <c r="E26" s="374" t="s">
        <v>42</v>
      </c>
    </row>
    <row r="27" spans="1:5" ht="13.5" customHeight="1">
      <c r="A27" s="374"/>
      <c r="B27" s="416"/>
      <c r="C27" s="407"/>
      <c r="D27" s="414"/>
      <c r="E27" s="374"/>
    </row>
    <row r="28" spans="1:5" ht="13.5" customHeight="1">
      <c r="A28" s="552">
        <v>1500766</v>
      </c>
      <c r="B28" s="416" t="s">
        <v>1345</v>
      </c>
      <c r="C28" s="407" t="s">
        <v>1359</v>
      </c>
      <c r="D28" s="414" t="s">
        <v>173</v>
      </c>
      <c r="E28" s="374" t="s">
        <v>43</v>
      </c>
    </row>
    <row r="29" spans="1:5" ht="13.5" customHeight="1">
      <c r="A29" s="552">
        <v>1500835</v>
      </c>
      <c r="B29" s="416" t="s">
        <v>1360</v>
      </c>
      <c r="C29" s="407" t="s">
        <v>1361</v>
      </c>
      <c r="D29" s="414" t="s">
        <v>173</v>
      </c>
      <c r="E29" s="374" t="s">
        <v>43</v>
      </c>
    </row>
    <row r="30" spans="1:5" ht="13.5" customHeight="1">
      <c r="A30" s="552">
        <v>1239576</v>
      </c>
      <c r="B30" s="416" t="s">
        <v>1362</v>
      </c>
      <c r="C30" s="407" t="s">
        <v>1271</v>
      </c>
      <c r="D30" s="414" t="s">
        <v>173</v>
      </c>
      <c r="E30" s="374" t="s">
        <v>43</v>
      </c>
    </row>
    <row r="31" spans="1:5" ht="13.5" customHeight="1">
      <c r="A31" s="551">
        <v>1511651</v>
      </c>
      <c r="B31" s="407" t="s">
        <v>1363</v>
      </c>
      <c r="C31" s="407" t="s">
        <v>1192</v>
      </c>
      <c r="D31" s="414" t="s">
        <v>173</v>
      </c>
      <c r="E31" s="374" t="s">
        <v>43</v>
      </c>
    </row>
    <row r="32" spans="1:5" ht="13.5" customHeight="1">
      <c r="A32" s="551">
        <v>1510812</v>
      </c>
      <c r="B32" s="407" t="s">
        <v>1356</v>
      </c>
      <c r="C32" s="407" t="s">
        <v>1364</v>
      </c>
      <c r="D32" s="414" t="s">
        <v>173</v>
      </c>
      <c r="E32" s="374" t="s">
        <v>43</v>
      </c>
    </row>
    <row r="33" spans="1:5" ht="13.5" customHeight="1">
      <c r="A33" s="551">
        <v>1510816</v>
      </c>
      <c r="B33" s="407" t="s">
        <v>1356</v>
      </c>
      <c r="C33" s="407" t="s">
        <v>1185</v>
      </c>
      <c r="D33" s="414" t="s">
        <v>173</v>
      </c>
      <c r="E33" s="374" t="s">
        <v>43</v>
      </c>
    </row>
    <row r="34" spans="1:5" ht="13.5" customHeight="1">
      <c r="A34" s="376"/>
      <c r="B34" s="407"/>
      <c r="C34" s="407"/>
      <c r="D34" s="378"/>
      <c r="E34" s="376"/>
    </row>
  </sheetData>
  <sheetProtection selectLockedCells="1" selectUnlockedCells="1"/>
  <mergeCells count="1">
    <mergeCell ref="A1:E9"/>
  </mergeCells>
  <printOptions gridLines="1"/>
  <pageMargins left="0.99" right="0" top="0.89" bottom="0.1968503937007874" header="0.2362204724409449" footer="0.3937007874015748"/>
  <pageSetup fitToHeight="0" fitToWidth="0"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AZ56"/>
  <sheetViews>
    <sheetView zoomScalePageLayoutView="0" workbookViewId="0" topLeftCell="A1">
      <selection activeCell="H51" sqref="H51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1113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5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</row>
    <row r="11" spans="1:5" ht="13.5" customHeight="1">
      <c r="A11" s="376" t="s">
        <v>2371</v>
      </c>
      <c r="B11" s="378" t="s">
        <v>2369</v>
      </c>
      <c r="C11" s="378" t="s">
        <v>2370</v>
      </c>
      <c r="D11" s="414" t="s">
        <v>175</v>
      </c>
      <c r="E11" s="374" t="s">
        <v>44</v>
      </c>
    </row>
    <row r="12" spans="1:5" ht="13.5" customHeight="1">
      <c r="A12" s="376" t="s">
        <v>2374</v>
      </c>
      <c r="B12" s="407" t="s">
        <v>2372</v>
      </c>
      <c r="C12" s="407" t="s">
        <v>2373</v>
      </c>
      <c r="D12" s="414" t="s">
        <v>175</v>
      </c>
      <c r="E12" s="374" t="s">
        <v>44</v>
      </c>
    </row>
    <row r="13" spans="1:5" ht="13.5" customHeight="1">
      <c r="A13" s="376" t="s">
        <v>2377</v>
      </c>
      <c r="B13" s="407" t="s">
        <v>2375</v>
      </c>
      <c r="C13" s="407" t="s">
        <v>2376</v>
      </c>
      <c r="D13" s="414" t="s">
        <v>175</v>
      </c>
      <c r="E13" s="374" t="s">
        <v>44</v>
      </c>
    </row>
    <row r="14" spans="1:5" ht="13.5" customHeight="1">
      <c r="A14" s="376" t="s">
        <v>2380</v>
      </c>
      <c r="B14" s="407" t="s">
        <v>2378</v>
      </c>
      <c r="C14" s="407" t="s">
        <v>2379</v>
      </c>
      <c r="D14" s="414" t="s">
        <v>175</v>
      </c>
      <c r="E14" s="374" t="s">
        <v>44</v>
      </c>
    </row>
    <row r="15" spans="1:5" ht="13.5" customHeight="1">
      <c r="A15" s="376" t="s">
        <v>2383</v>
      </c>
      <c r="B15" s="407" t="s">
        <v>2381</v>
      </c>
      <c r="C15" s="407" t="s">
        <v>2382</v>
      </c>
      <c r="D15" s="414" t="s">
        <v>175</v>
      </c>
      <c r="E15" s="374" t="s">
        <v>44</v>
      </c>
    </row>
    <row r="16" spans="1:5" ht="13.5" customHeight="1">
      <c r="A16" s="376" t="s">
        <v>2386</v>
      </c>
      <c r="B16" s="407" t="s">
        <v>2384</v>
      </c>
      <c r="C16" s="407" t="s">
        <v>2385</v>
      </c>
      <c r="D16" s="414" t="s">
        <v>175</v>
      </c>
      <c r="E16" s="374" t="s">
        <v>44</v>
      </c>
    </row>
    <row r="17" spans="1:5" ht="13.5" customHeight="1">
      <c r="A17" s="376" t="s">
        <v>2389</v>
      </c>
      <c r="B17" s="407" t="s">
        <v>2387</v>
      </c>
      <c r="C17" s="407" t="s">
        <v>2388</v>
      </c>
      <c r="D17" s="414" t="s">
        <v>175</v>
      </c>
      <c r="E17" s="374" t="s">
        <v>44</v>
      </c>
    </row>
    <row r="18" spans="1:5" ht="13.5" customHeight="1">
      <c r="A18" s="376" t="s">
        <v>2391</v>
      </c>
      <c r="B18" s="407" t="s">
        <v>2390</v>
      </c>
      <c r="C18" s="407" t="s">
        <v>1491</v>
      </c>
      <c r="D18" s="414" t="s">
        <v>175</v>
      </c>
      <c r="E18" s="374" t="s">
        <v>44</v>
      </c>
    </row>
    <row r="19" spans="1:5" ht="13.5" customHeight="1">
      <c r="A19" s="376" t="s">
        <v>2394</v>
      </c>
      <c r="B19" s="407" t="s">
        <v>2392</v>
      </c>
      <c r="C19" s="407" t="s">
        <v>2393</v>
      </c>
      <c r="D19" s="414" t="s">
        <v>175</v>
      </c>
      <c r="E19" s="374" t="s">
        <v>44</v>
      </c>
    </row>
    <row r="20" spans="1:5" ht="13.5" customHeight="1">
      <c r="A20" s="376" t="s">
        <v>2397</v>
      </c>
      <c r="B20" s="407" t="s">
        <v>2395</v>
      </c>
      <c r="C20" s="407" t="s">
        <v>2396</v>
      </c>
      <c r="D20" s="414" t="s">
        <v>175</v>
      </c>
      <c r="E20" s="374" t="s">
        <v>44</v>
      </c>
    </row>
    <row r="21" spans="1:5" ht="13.5" customHeight="1">
      <c r="A21" s="376"/>
      <c r="B21" s="407"/>
      <c r="C21" s="407"/>
      <c r="D21" s="414"/>
      <c r="E21" s="374"/>
    </row>
    <row r="22" spans="1:5" ht="13.5" customHeight="1">
      <c r="A22" s="376" t="s">
        <v>2399</v>
      </c>
      <c r="B22" s="407" t="s">
        <v>2398</v>
      </c>
      <c r="C22" s="407" t="s">
        <v>1570</v>
      </c>
      <c r="D22" s="414" t="s">
        <v>175</v>
      </c>
      <c r="E22" s="374" t="s">
        <v>45</v>
      </c>
    </row>
    <row r="23" spans="1:5" ht="13.5" customHeight="1">
      <c r="A23" s="376" t="s">
        <v>2401</v>
      </c>
      <c r="B23" s="407" t="s">
        <v>2400</v>
      </c>
      <c r="C23" s="407" t="s">
        <v>1588</v>
      </c>
      <c r="D23" s="414" t="s">
        <v>175</v>
      </c>
      <c r="E23" s="374" t="s">
        <v>45</v>
      </c>
    </row>
    <row r="24" spans="1:5" ht="13.5" customHeight="1">
      <c r="A24" s="376" t="s">
        <v>2403</v>
      </c>
      <c r="B24" s="407" t="s">
        <v>2402</v>
      </c>
      <c r="C24" s="407" t="s">
        <v>1570</v>
      </c>
      <c r="D24" s="414" t="s">
        <v>175</v>
      </c>
      <c r="E24" s="374" t="s">
        <v>45</v>
      </c>
    </row>
    <row r="25" spans="1:5" ht="13.5" customHeight="1">
      <c r="A25" s="376" t="s">
        <v>2406</v>
      </c>
      <c r="B25" s="407" t="s">
        <v>2404</v>
      </c>
      <c r="C25" s="407" t="s">
        <v>2405</v>
      </c>
      <c r="D25" s="414" t="s">
        <v>175</v>
      </c>
      <c r="E25" s="374" t="s">
        <v>45</v>
      </c>
    </row>
    <row r="26" spans="1:5" ht="13.5" customHeight="1">
      <c r="A26" s="376" t="s">
        <v>2409</v>
      </c>
      <c r="B26" s="407" t="s">
        <v>2407</v>
      </c>
      <c r="C26" s="407" t="s">
        <v>2408</v>
      </c>
      <c r="D26" s="414" t="s">
        <v>175</v>
      </c>
      <c r="E26" s="374" t="s">
        <v>45</v>
      </c>
    </row>
    <row r="27" spans="1:5" ht="13.5" customHeight="1">
      <c r="A27" s="376" t="s">
        <v>2411</v>
      </c>
      <c r="B27" s="407" t="s">
        <v>2410</v>
      </c>
      <c r="C27" s="407" t="s">
        <v>1769</v>
      </c>
      <c r="D27" s="414" t="s">
        <v>175</v>
      </c>
      <c r="E27" s="374" t="s">
        <v>45</v>
      </c>
    </row>
    <row r="28" spans="1:5" ht="13.5" customHeight="1">
      <c r="A28" s="376" t="s">
        <v>2414</v>
      </c>
      <c r="B28" s="407" t="s">
        <v>2412</v>
      </c>
      <c r="C28" s="407" t="s">
        <v>2413</v>
      </c>
      <c r="D28" s="414" t="s">
        <v>175</v>
      </c>
      <c r="E28" s="374" t="s">
        <v>45</v>
      </c>
    </row>
    <row r="29" spans="1:5" ht="13.5" customHeight="1">
      <c r="A29" s="376" t="s">
        <v>2417</v>
      </c>
      <c r="B29" s="407" t="s">
        <v>2415</v>
      </c>
      <c r="C29" s="407" t="s">
        <v>2416</v>
      </c>
      <c r="D29" s="414" t="s">
        <v>175</v>
      </c>
      <c r="E29" s="374" t="s">
        <v>45</v>
      </c>
    </row>
    <row r="30" spans="1:5" ht="13.5" customHeight="1">
      <c r="A30" s="376" t="s">
        <v>2420</v>
      </c>
      <c r="B30" s="407" t="s">
        <v>2418</v>
      </c>
      <c r="C30" s="407" t="s">
        <v>2419</v>
      </c>
      <c r="D30" s="414" t="s">
        <v>175</v>
      </c>
      <c r="E30" s="374" t="s">
        <v>45</v>
      </c>
    </row>
    <row r="31" spans="1:5" ht="13.5" customHeight="1">
      <c r="A31" s="376" t="s">
        <v>2423</v>
      </c>
      <c r="B31" s="407" t="s">
        <v>2421</v>
      </c>
      <c r="C31" s="407" t="s">
        <v>2422</v>
      </c>
      <c r="D31" s="414" t="s">
        <v>175</v>
      </c>
      <c r="E31" s="374" t="s">
        <v>45</v>
      </c>
    </row>
    <row r="32" spans="1:5" ht="13.5" customHeight="1">
      <c r="A32" s="376" t="s">
        <v>2425</v>
      </c>
      <c r="B32" s="407" t="s">
        <v>2424</v>
      </c>
      <c r="C32" s="407" t="s">
        <v>2009</v>
      </c>
      <c r="D32" s="414" t="s">
        <v>175</v>
      </c>
      <c r="E32" s="374" t="s">
        <v>45</v>
      </c>
    </row>
    <row r="33" spans="1:5" ht="13.5" customHeight="1">
      <c r="A33" s="376" t="s">
        <v>2427</v>
      </c>
      <c r="B33" s="407" t="s">
        <v>2426</v>
      </c>
      <c r="C33" s="407" t="s">
        <v>1579</v>
      </c>
      <c r="D33" s="414" t="s">
        <v>175</v>
      </c>
      <c r="E33" s="374" t="s">
        <v>45</v>
      </c>
    </row>
    <row r="34" spans="1:5" ht="13.5" customHeight="1">
      <c r="A34" s="376"/>
      <c r="B34" s="407"/>
      <c r="C34" s="407"/>
      <c r="D34" s="414"/>
      <c r="E34" s="374"/>
    </row>
    <row r="35" spans="1:5" ht="13.5" customHeight="1">
      <c r="A35" s="376" t="s">
        <v>2429</v>
      </c>
      <c r="B35" s="407" t="s">
        <v>2428</v>
      </c>
      <c r="C35" s="407" t="s">
        <v>1500</v>
      </c>
      <c r="D35" s="414" t="s">
        <v>175</v>
      </c>
      <c r="E35" s="374" t="s">
        <v>42</v>
      </c>
    </row>
    <row r="36" spans="1:5" ht="13.5" customHeight="1">
      <c r="A36" s="376" t="s">
        <v>2432</v>
      </c>
      <c r="B36" s="407" t="s">
        <v>2430</v>
      </c>
      <c r="C36" s="407" t="s">
        <v>2431</v>
      </c>
      <c r="D36" s="414" t="s">
        <v>175</v>
      </c>
      <c r="E36" s="374" t="s">
        <v>42</v>
      </c>
    </row>
    <row r="37" spans="1:5" ht="13.5" customHeight="1">
      <c r="A37" s="376" t="s">
        <v>2434</v>
      </c>
      <c r="B37" s="407" t="s">
        <v>2433</v>
      </c>
      <c r="C37" s="407" t="s">
        <v>2018</v>
      </c>
      <c r="D37" s="414" t="s">
        <v>175</v>
      </c>
      <c r="E37" s="374" t="s">
        <v>42</v>
      </c>
    </row>
    <row r="38" spans="1:5" ht="13.5" customHeight="1">
      <c r="A38" s="376" t="s">
        <v>2437</v>
      </c>
      <c r="B38" s="407" t="s">
        <v>2435</v>
      </c>
      <c r="C38" s="407" t="s">
        <v>2436</v>
      </c>
      <c r="D38" s="414" t="s">
        <v>175</v>
      </c>
      <c r="E38" s="374" t="s">
        <v>42</v>
      </c>
    </row>
    <row r="39" spans="1:5" ht="13.5" customHeight="1">
      <c r="A39" s="376" t="s">
        <v>2440</v>
      </c>
      <c r="B39" s="407" t="s">
        <v>2438</v>
      </c>
      <c r="C39" s="407" t="s">
        <v>2439</v>
      </c>
      <c r="D39" s="414" t="s">
        <v>175</v>
      </c>
      <c r="E39" s="374" t="s">
        <v>42</v>
      </c>
    </row>
    <row r="40" spans="1:5" ht="13.5" customHeight="1">
      <c r="A40" s="376" t="s">
        <v>2442</v>
      </c>
      <c r="B40" s="407" t="s">
        <v>2441</v>
      </c>
      <c r="C40" s="407" t="s">
        <v>1845</v>
      </c>
      <c r="D40" s="414" t="s">
        <v>175</v>
      </c>
      <c r="E40" s="374" t="s">
        <v>42</v>
      </c>
    </row>
    <row r="41" spans="1:5" ht="13.5" customHeight="1">
      <c r="A41" s="376"/>
      <c r="B41" s="407"/>
      <c r="C41" s="407"/>
      <c r="D41" s="414"/>
      <c r="E41" s="374"/>
    </row>
    <row r="42" spans="1:5" ht="13.5" customHeight="1">
      <c r="A42" s="376" t="s">
        <v>2444</v>
      </c>
      <c r="B42" s="407" t="s">
        <v>2443</v>
      </c>
      <c r="C42" s="407" t="s">
        <v>1809</v>
      </c>
      <c r="D42" s="414" t="s">
        <v>175</v>
      </c>
      <c r="E42" s="374" t="s">
        <v>43</v>
      </c>
    </row>
    <row r="43" spans="1:5" ht="13.5" customHeight="1">
      <c r="A43" s="376" t="s">
        <v>2447</v>
      </c>
      <c r="B43" s="407" t="s">
        <v>2445</v>
      </c>
      <c r="C43" s="407" t="s">
        <v>2446</v>
      </c>
      <c r="D43" s="414" t="s">
        <v>175</v>
      </c>
      <c r="E43" s="374" t="s">
        <v>43</v>
      </c>
    </row>
    <row r="44" spans="1:5" ht="13.5" customHeight="1">
      <c r="A44" s="376" t="s">
        <v>2449</v>
      </c>
      <c r="B44" s="407" t="s">
        <v>2448</v>
      </c>
      <c r="C44" s="407" t="s">
        <v>1535</v>
      </c>
      <c r="D44" s="414" t="s">
        <v>175</v>
      </c>
      <c r="E44" s="374" t="s">
        <v>43</v>
      </c>
    </row>
    <row r="45" spans="1:5" ht="13.5" customHeight="1">
      <c r="A45" s="376" t="s">
        <v>2451</v>
      </c>
      <c r="B45" s="407" t="s">
        <v>2450</v>
      </c>
      <c r="C45" s="407" t="s">
        <v>1753</v>
      </c>
      <c r="D45" s="414" t="s">
        <v>175</v>
      </c>
      <c r="E45" s="374" t="s">
        <v>43</v>
      </c>
    </row>
    <row r="46" spans="1:5" ht="13.5" customHeight="1">
      <c r="A46" s="376" t="s">
        <v>2454</v>
      </c>
      <c r="B46" s="407" t="s">
        <v>2452</v>
      </c>
      <c r="C46" s="407" t="s">
        <v>2453</v>
      </c>
      <c r="D46" s="414" t="s">
        <v>175</v>
      </c>
      <c r="E46" s="374" t="s">
        <v>43</v>
      </c>
    </row>
    <row r="47" spans="1:5" ht="13.5" customHeight="1">
      <c r="A47" s="376" t="s">
        <v>2456</v>
      </c>
      <c r="B47" s="407" t="s">
        <v>2455</v>
      </c>
      <c r="C47" s="407" t="s">
        <v>1826</v>
      </c>
      <c r="D47" s="414" t="s">
        <v>175</v>
      </c>
      <c r="E47" s="374" t="s">
        <v>43</v>
      </c>
    </row>
    <row r="48" spans="1:5" ht="13.5" customHeight="1">
      <c r="A48" s="376" t="s">
        <v>2458</v>
      </c>
      <c r="B48" s="407" t="s">
        <v>2435</v>
      </c>
      <c r="C48" s="407" t="s">
        <v>2457</v>
      </c>
      <c r="D48" s="414" t="s">
        <v>175</v>
      </c>
      <c r="E48" s="374" t="s">
        <v>43</v>
      </c>
    </row>
    <row r="49" spans="1:5" ht="13.5" customHeight="1">
      <c r="A49" s="376" t="s">
        <v>2460</v>
      </c>
      <c r="B49" s="407" t="s">
        <v>2459</v>
      </c>
      <c r="C49" s="407" t="s">
        <v>1576</v>
      </c>
      <c r="D49" s="414" t="s">
        <v>175</v>
      </c>
      <c r="E49" s="374" t="s">
        <v>43</v>
      </c>
    </row>
    <row r="50" spans="1:5" ht="13.5" customHeight="1">
      <c r="A50" s="376" t="s">
        <v>2463</v>
      </c>
      <c r="B50" s="407" t="s">
        <v>2461</v>
      </c>
      <c r="C50" s="407" t="s">
        <v>2462</v>
      </c>
      <c r="D50" s="414" t="s">
        <v>175</v>
      </c>
      <c r="E50" s="374" t="s">
        <v>43</v>
      </c>
    </row>
    <row r="51" spans="1:5" ht="13.5" customHeight="1">
      <c r="A51" s="376" t="s">
        <v>2466</v>
      </c>
      <c r="B51" s="407" t="s">
        <v>2464</v>
      </c>
      <c r="C51" s="407" t="s">
        <v>2465</v>
      </c>
      <c r="D51" s="414" t="s">
        <v>175</v>
      </c>
      <c r="E51" s="374" t="s">
        <v>43</v>
      </c>
    </row>
    <row r="52" spans="1:5" ht="13.5" customHeight="1">
      <c r="A52" s="376" t="s">
        <v>2468</v>
      </c>
      <c r="B52" s="407" t="s">
        <v>2467</v>
      </c>
      <c r="C52" s="407" t="s">
        <v>1281</v>
      </c>
      <c r="D52" s="414" t="s">
        <v>175</v>
      </c>
      <c r="E52" s="374" t="s">
        <v>43</v>
      </c>
    </row>
    <row r="53" spans="1:5" ht="13.5" customHeight="1">
      <c r="A53" s="376" t="s">
        <v>2470</v>
      </c>
      <c r="B53" s="407" t="s">
        <v>2424</v>
      </c>
      <c r="C53" s="407" t="s">
        <v>2469</v>
      </c>
      <c r="D53" s="414" t="s">
        <v>175</v>
      </c>
      <c r="E53" s="374" t="s">
        <v>43</v>
      </c>
    </row>
    <row r="54" spans="1:5" ht="13.5" customHeight="1">
      <c r="A54" s="376" t="s">
        <v>2473</v>
      </c>
      <c r="B54" s="407" t="s">
        <v>2471</v>
      </c>
      <c r="C54" s="407" t="s">
        <v>2472</v>
      </c>
      <c r="D54" s="414" t="s">
        <v>175</v>
      </c>
      <c r="E54" s="374" t="s">
        <v>43</v>
      </c>
    </row>
    <row r="55" spans="1:5" ht="13.5" customHeight="1">
      <c r="A55" s="376" t="s">
        <v>2476</v>
      </c>
      <c r="B55" s="407" t="s">
        <v>2474</v>
      </c>
      <c r="C55" s="407" t="s">
        <v>2475</v>
      </c>
      <c r="D55" s="414" t="s">
        <v>175</v>
      </c>
      <c r="E55" s="374" t="s">
        <v>43</v>
      </c>
    </row>
    <row r="56" spans="1:5" ht="13.5" customHeight="1">
      <c r="A56" s="376"/>
      <c r="B56" s="407"/>
      <c r="C56" s="407"/>
      <c r="D56" s="378"/>
      <c r="E56" s="376"/>
    </row>
  </sheetData>
  <sheetProtection selectLockedCells="1" selectUnlockedCells="1"/>
  <mergeCells count="1">
    <mergeCell ref="A1:E9"/>
  </mergeCells>
  <printOptions gridLines="1"/>
  <pageMargins left="0.5905511811023623" right="0" top="0.4330708661417323" bottom="0.1968503937007874" header="0.2362204724409449" footer="0.3937007874015748"/>
  <pageSetup fitToHeight="0" fitToWidth="0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EB110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34" t="s">
        <v>1094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87"/>
      <c r="B11" s="378"/>
      <c r="C11" s="378"/>
      <c r="D11" s="414" t="s">
        <v>161</v>
      </c>
      <c r="E11" s="374" t="s">
        <v>44</v>
      </c>
    </row>
    <row r="12" spans="1:5" ht="13.5" customHeight="1">
      <c r="A12" s="376"/>
      <c r="B12" s="378"/>
      <c r="C12" s="378"/>
      <c r="D12" s="414"/>
      <c r="E12" s="374"/>
    </row>
    <row r="13" spans="1:5" ht="13.5" customHeight="1">
      <c r="A13" s="376"/>
      <c r="B13" s="378"/>
      <c r="C13" s="378"/>
      <c r="D13" s="414" t="s">
        <v>161</v>
      </c>
      <c r="E13" s="374" t="s">
        <v>45</v>
      </c>
    </row>
    <row r="14" spans="1:5" ht="13.5" customHeight="1">
      <c r="A14" s="376"/>
      <c r="B14" s="378"/>
      <c r="C14" s="378"/>
      <c r="D14" s="414"/>
      <c r="E14" s="374"/>
    </row>
    <row r="15" spans="1:5" ht="13.5" customHeight="1">
      <c r="A15" s="376"/>
      <c r="B15" s="378"/>
      <c r="C15" s="378"/>
      <c r="D15" s="414" t="s">
        <v>161</v>
      </c>
      <c r="E15" s="374" t="s">
        <v>42</v>
      </c>
    </row>
    <row r="16" spans="1:5" ht="13.5" customHeight="1">
      <c r="A16" s="376"/>
      <c r="B16" s="378"/>
      <c r="C16" s="378"/>
      <c r="D16" s="414"/>
      <c r="E16" s="374"/>
    </row>
    <row r="17" spans="1:5" ht="13.5" customHeight="1">
      <c r="A17" s="376"/>
      <c r="B17" s="378"/>
      <c r="C17" s="378"/>
      <c r="D17" s="414" t="s">
        <v>161</v>
      </c>
      <c r="E17" s="374" t="s">
        <v>43</v>
      </c>
    </row>
    <row r="18" spans="1:5" ht="13.5" customHeight="1">
      <c r="A18" s="417"/>
      <c r="B18" s="415"/>
      <c r="C18" s="415"/>
      <c r="D18" s="414"/>
      <c r="E18" s="374"/>
    </row>
    <row r="19" spans="1:5" ht="13.5" customHeight="1">
      <c r="A19" s="417"/>
      <c r="B19" s="415"/>
      <c r="C19" s="415"/>
      <c r="D19" s="414"/>
      <c r="E19" s="374"/>
    </row>
    <row r="20" spans="1:5" ht="13.5" customHeight="1">
      <c r="A20" s="417"/>
      <c r="B20" s="415"/>
      <c r="C20" s="415"/>
      <c r="D20" s="414"/>
      <c r="E20" s="374"/>
    </row>
    <row r="21" spans="1:5" ht="13.5" customHeight="1">
      <c r="A21" s="417"/>
      <c r="B21" s="415"/>
      <c r="C21" s="415"/>
      <c r="D21" s="414"/>
      <c r="E21" s="374"/>
    </row>
    <row r="22" spans="1:5" ht="13.5" customHeight="1">
      <c r="A22" s="417"/>
      <c r="B22" s="415"/>
      <c r="C22" s="415"/>
      <c r="D22" s="414"/>
      <c r="E22" s="374"/>
    </row>
    <row r="23" spans="1:5" ht="13.5" customHeight="1">
      <c r="A23" s="417"/>
      <c r="B23" s="415"/>
      <c r="C23" s="415"/>
      <c r="D23" s="414"/>
      <c r="E23" s="374"/>
    </row>
    <row r="24" spans="1:5" ht="13.5" customHeight="1">
      <c r="A24" s="417"/>
      <c r="B24" s="415"/>
      <c r="C24" s="415"/>
      <c r="D24" s="414"/>
      <c r="E24" s="374"/>
    </row>
    <row r="25" spans="1:5" ht="13.5" customHeight="1">
      <c r="A25" s="417"/>
      <c r="B25" s="415"/>
      <c r="C25" s="415"/>
      <c r="D25" s="414"/>
      <c r="E25" s="374"/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/>
      <c r="B27" s="415"/>
      <c r="C27" s="415"/>
      <c r="D27" s="414"/>
      <c r="E27" s="374"/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/>
      <c r="B30" s="415"/>
      <c r="C30" s="415"/>
      <c r="D30" s="414"/>
      <c r="E30" s="374"/>
    </row>
    <row r="31" spans="1:5" ht="13.5" customHeight="1">
      <c r="A31" s="414"/>
      <c r="B31" s="415"/>
      <c r="C31" s="415"/>
      <c r="D31" s="414"/>
      <c r="E31" s="374"/>
    </row>
    <row r="32" spans="1:5" ht="13.5" customHeight="1">
      <c r="A32" s="414"/>
      <c r="B32" s="415"/>
      <c r="C32" s="415"/>
      <c r="D32" s="414"/>
      <c r="E32" s="374"/>
    </row>
    <row r="33" spans="1:5" ht="13.5" customHeight="1">
      <c r="A33" s="414"/>
      <c r="B33" s="415"/>
      <c r="C33" s="415"/>
      <c r="D33" s="414"/>
      <c r="E33" s="374"/>
    </row>
    <row r="34" spans="1:5" ht="13.5" customHeight="1">
      <c r="A34" s="414"/>
      <c r="B34" s="415"/>
      <c r="C34" s="415"/>
      <c r="D34" s="414"/>
      <c r="E34" s="374"/>
    </row>
    <row r="35" spans="1:5" ht="13.5" customHeight="1">
      <c r="A35" s="414"/>
      <c r="B35" s="415"/>
      <c r="C35" s="415"/>
      <c r="D35" s="414"/>
      <c r="E35" s="374"/>
    </row>
    <row r="36" spans="1:5" ht="13.5" customHeight="1">
      <c r="A36" s="414"/>
      <c r="B36" s="415"/>
      <c r="C36" s="415"/>
      <c r="D36" s="414"/>
      <c r="E36" s="374"/>
    </row>
    <row r="37" spans="1:5" ht="13.5" customHeight="1">
      <c r="A37" s="414"/>
      <c r="B37" s="415"/>
      <c r="C37" s="415"/>
      <c r="D37" s="414"/>
      <c r="E37" s="374"/>
    </row>
    <row r="38" spans="1:5" ht="13.5" customHeight="1">
      <c r="A38" s="374"/>
      <c r="B38" s="416"/>
      <c r="C38" s="407"/>
      <c r="D38" s="414"/>
      <c r="E38" s="374"/>
    </row>
    <row r="39" spans="1:5" ht="13.5" customHeight="1">
      <c r="A39" s="374"/>
      <c r="B39" s="416"/>
      <c r="C39" s="407"/>
      <c r="D39" s="414"/>
      <c r="E39" s="374"/>
    </row>
    <row r="40" spans="1:5" ht="13.5" customHeight="1">
      <c r="A40" s="374"/>
      <c r="B40" s="416"/>
      <c r="C40" s="407"/>
      <c r="D40" s="414"/>
      <c r="E40" s="374"/>
    </row>
    <row r="41" spans="1:5" ht="13.5" customHeight="1">
      <c r="A41" s="374"/>
      <c r="B41" s="416"/>
      <c r="C41" s="407"/>
      <c r="D41" s="414"/>
      <c r="E41" s="374"/>
    </row>
    <row r="42" spans="1:5" ht="13.5" customHeight="1">
      <c r="A42" s="374"/>
      <c r="B42" s="416"/>
      <c r="C42" s="407"/>
      <c r="D42" s="414"/>
      <c r="E42" s="374"/>
    </row>
    <row r="43" spans="1:5" ht="13.5" customHeight="1">
      <c r="A43" s="374"/>
      <c r="B43" s="416"/>
      <c r="C43" s="407"/>
      <c r="D43" s="414"/>
      <c r="E43" s="374"/>
    </row>
    <row r="44" spans="1:5" ht="13.5" customHeight="1">
      <c r="A44" s="408"/>
      <c r="B44" s="409"/>
      <c r="C44" s="409"/>
      <c r="D44" s="378"/>
      <c r="E44" s="374"/>
    </row>
    <row r="45" spans="1:5" ht="13.5" customHeight="1">
      <c r="A45" s="374"/>
      <c r="B45" s="416"/>
      <c r="C45" s="407"/>
      <c r="D45" s="414"/>
      <c r="E45" s="374"/>
    </row>
    <row r="46" spans="1:5" ht="13.5" customHeight="1">
      <c r="A46" s="376"/>
      <c r="B46" s="416"/>
      <c r="C46" s="407"/>
      <c r="D46" s="414"/>
      <c r="E46" s="374"/>
    </row>
    <row r="47" spans="1:5" ht="13.5" customHeight="1">
      <c r="A47" s="374"/>
      <c r="B47" s="416"/>
      <c r="C47" s="407"/>
      <c r="D47" s="414"/>
      <c r="E47" s="374"/>
    </row>
    <row r="48" spans="1:5" ht="13.5" customHeight="1">
      <c r="A48" s="374"/>
      <c r="B48" s="416"/>
      <c r="C48" s="407"/>
      <c r="D48" s="414"/>
      <c r="E48" s="374"/>
    </row>
    <row r="49" spans="1:5" ht="13.5" customHeight="1">
      <c r="A49" s="374"/>
      <c r="B49" s="416"/>
      <c r="C49" s="407"/>
      <c r="D49" s="414"/>
      <c r="E49" s="374"/>
    </row>
    <row r="50" spans="1:5" ht="13.5" customHeight="1">
      <c r="A50" s="374"/>
      <c r="B50" s="416"/>
      <c r="C50" s="407"/>
      <c r="D50" s="414"/>
      <c r="E50" s="374"/>
    </row>
    <row r="51" spans="1:5" ht="13.5" customHeight="1">
      <c r="A51" s="374"/>
      <c r="B51" s="416"/>
      <c r="C51" s="407"/>
      <c r="D51" s="414"/>
      <c r="E51" s="374"/>
    </row>
    <row r="52" spans="1:5" ht="13.5" customHeight="1">
      <c r="A52" s="374"/>
      <c r="B52" s="416"/>
      <c r="C52" s="407"/>
      <c r="D52" s="414"/>
      <c r="E52" s="374"/>
    </row>
    <row r="53" spans="1:5" ht="13.5" customHeight="1">
      <c r="A53" s="374"/>
      <c r="B53" s="416"/>
      <c r="C53" s="407"/>
      <c r="D53" s="414"/>
      <c r="E53" s="374"/>
    </row>
    <row r="54" spans="1:5" ht="13.5" customHeight="1">
      <c r="A54" s="374"/>
      <c r="B54" s="416"/>
      <c r="C54" s="407"/>
      <c r="D54" s="414"/>
      <c r="E54" s="374"/>
    </row>
    <row r="55" spans="1:5" ht="13.5" customHeight="1">
      <c r="A55" s="374"/>
      <c r="B55" s="416"/>
      <c r="C55" s="407"/>
      <c r="D55" s="414"/>
      <c r="E55" s="374"/>
    </row>
    <row r="56" spans="1:5" ht="13.5" customHeight="1">
      <c r="A56" s="374"/>
      <c r="B56" s="416"/>
      <c r="C56" s="407"/>
      <c r="D56" s="414"/>
      <c r="E56" s="374"/>
    </row>
    <row r="57" spans="1:5" ht="13.5" customHeight="1">
      <c r="A57" s="374"/>
      <c r="B57" s="416"/>
      <c r="C57" s="407"/>
      <c r="D57" s="414"/>
      <c r="E57" s="374"/>
    </row>
    <row r="58" spans="1:5" ht="13.5" customHeight="1">
      <c r="A58" s="376"/>
      <c r="B58" s="416"/>
      <c r="C58" s="407"/>
      <c r="D58" s="414"/>
      <c r="E58" s="374"/>
    </row>
    <row r="59" spans="1:5" ht="13.5" customHeight="1">
      <c r="A59" s="374"/>
      <c r="B59" s="416"/>
      <c r="C59" s="407"/>
      <c r="D59" s="414"/>
      <c r="E59" s="374"/>
    </row>
    <row r="60" spans="1:5" ht="13.5" customHeight="1">
      <c r="A60" s="374"/>
      <c r="B60" s="416"/>
      <c r="C60" s="407"/>
      <c r="D60" s="414"/>
      <c r="E60" s="374"/>
    </row>
    <row r="61" spans="1:5" ht="13.5" customHeight="1">
      <c r="A61" s="374"/>
      <c r="B61" s="416"/>
      <c r="C61" s="407"/>
      <c r="D61" s="414"/>
      <c r="E61" s="374"/>
    </row>
    <row r="62" spans="1:5" ht="13.5" customHeight="1">
      <c r="A62" s="374"/>
      <c r="B62" s="416"/>
      <c r="C62" s="407"/>
      <c r="D62" s="414"/>
      <c r="E62" s="374"/>
    </row>
    <row r="63" spans="1:5" ht="13.5" customHeight="1">
      <c r="A63" s="374"/>
      <c r="B63" s="416"/>
      <c r="C63" s="407"/>
      <c r="D63" s="414"/>
      <c r="E63" s="374"/>
    </row>
    <row r="64" spans="1:5" ht="13.5" customHeight="1">
      <c r="A64" s="374"/>
      <c r="B64" s="416"/>
      <c r="C64" s="407"/>
      <c r="D64" s="414"/>
      <c r="E64" s="374"/>
    </row>
    <row r="65" spans="1:5" ht="13.5" customHeight="1">
      <c r="A65" s="374"/>
      <c r="B65" s="416"/>
      <c r="C65" s="407"/>
      <c r="D65" s="414"/>
      <c r="E65" s="374"/>
    </row>
    <row r="66" spans="1:5" ht="13.5" customHeight="1">
      <c r="A66" s="374"/>
      <c r="B66" s="416"/>
      <c r="C66" s="407"/>
      <c r="D66" s="414"/>
      <c r="E66" s="374"/>
    </row>
    <row r="67" spans="1:5" ht="13.5" customHeight="1">
      <c r="A67" s="374"/>
      <c r="B67" s="416"/>
      <c r="C67" s="407"/>
      <c r="D67" s="414"/>
      <c r="E67" s="374"/>
    </row>
    <row r="68" spans="1:5" ht="13.5" customHeight="1">
      <c r="A68" s="374"/>
      <c r="B68" s="416"/>
      <c r="C68" s="407"/>
      <c r="D68" s="414"/>
      <c r="E68" s="374"/>
    </row>
    <row r="69" spans="1:5" ht="13.5" customHeight="1">
      <c r="A69" s="374"/>
      <c r="B69" s="416"/>
      <c r="C69" s="407"/>
      <c r="D69" s="414"/>
      <c r="E69" s="374"/>
    </row>
    <row r="70" spans="1:5" ht="13.5" customHeight="1">
      <c r="A70" s="374"/>
      <c r="B70" s="416"/>
      <c r="C70" s="407"/>
      <c r="D70" s="414"/>
      <c r="E70" s="374"/>
    </row>
    <row r="71" spans="1:5" ht="13.5" customHeight="1">
      <c r="A71" s="374"/>
      <c r="B71" s="416"/>
      <c r="C71" s="407"/>
      <c r="D71" s="414"/>
      <c r="E71" s="374"/>
    </row>
    <row r="72" spans="1:5" ht="13.5" customHeight="1">
      <c r="A72" s="376"/>
      <c r="B72" s="407"/>
      <c r="C72" s="407"/>
      <c r="D72" s="378"/>
      <c r="E72" s="374"/>
    </row>
    <row r="73" spans="1:5" ht="13.5" customHeight="1">
      <c r="A73" s="374"/>
      <c r="B73" s="416"/>
      <c r="C73" s="407"/>
      <c r="D73" s="414"/>
      <c r="E73" s="394"/>
    </row>
    <row r="74" spans="1:5" ht="13.5" customHeight="1">
      <c r="A74" s="374"/>
      <c r="B74" s="416"/>
      <c r="C74" s="407"/>
      <c r="D74" s="414"/>
      <c r="E74" s="394"/>
    </row>
    <row r="75" spans="1:5" ht="13.5" customHeight="1">
      <c r="A75" s="374"/>
      <c r="B75" s="416"/>
      <c r="C75" s="407"/>
      <c r="D75" s="414"/>
      <c r="E75" s="394"/>
    </row>
    <row r="76" spans="1:5" ht="13.5" customHeight="1">
      <c r="A76" s="374"/>
      <c r="B76" s="416"/>
      <c r="C76" s="407"/>
      <c r="D76" s="414"/>
      <c r="E76" s="394"/>
    </row>
    <row r="77" spans="1:5" ht="13.5" customHeight="1">
      <c r="A77" s="374"/>
      <c r="B77" s="416"/>
      <c r="C77" s="407"/>
      <c r="D77" s="414"/>
      <c r="E77" s="394"/>
    </row>
    <row r="78" spans="1:5" ht="13.5" customHeight="1">
      <c r="A78" s="374"/>
      <c r="B78" s="416"/>
      <c r="C78" s="407"/>
      <c r="D78" s="414"/>
      <c r="E78" s="394"/>
    </row>
    <row r="79" spans="1:5" ht="13.5" customHeight="1">
      <c r="A79" s="374"/>
      <c r="B79" s="416"/>
      <c r="C79" s="407"/>
      <c r="D79" s="414"/>
      <c r="E79" s="394"/>
    </row>
    <row r="80" spans="1:5" ht="13.5" customHeight="1">
      <c r="A80" s="374"/>
      <c r="B80" s="416"/>
      <c r="C80" s="407"/>
      <c r="D80" s="414"/>
      <c r="E80" s="394"/>
    </row>
    <row r="81" spans="1:5" ht="13.5" customHeight="1">
      <c r="A81" s="374"/>
      <c r="B81" s="416"/>
      <c r="C81" s="407"/>
      <c r="D81" s="414"/>
      <c r="E81" s="394"/>
    </row>
    <row r="82" spans="1:5" ht="13.5" customHeight="1">
      <c r="A82" s="374"/>
      <c r="B82" s="416"/>
      <c r="C82" s="407"/>
      <c r="D82" s="414"/>
      <c r="E82" s="394"/>
    </row>
    <row r="83" spans="1:5" ht="13.5" customHeight="1">
      <c r="A83" s="374"/>
      <c r="B83" s="416"/>
      <c r="C83" s="407"/>
      <c r="D83" s="414"/>
      <c r="E83" s="394"/>
    </row>
    <row r="84" spans="1:5" ht="13.5" customHeight="1">
      <c r="A84" s="374"/>
      <c r="B84" s="416"/>
      <c r="C84" s="407"/>
      <c r="D84" s="414"/>
      <c r="E84" s="394"/>
    </row>
    <row r="85" spans="1:5" ht="13.5" customHeight="1">
      <c r="A85" s="374"/>
      <c r="B85" s="416"/>
      <c r="C85" s="407"/>
      <c r="D85" s="414"/>
      <c r="E85" s="394"/>
    </row>
    <row r="86" spans="1:5" ht="13.5" customHeight="1">
      <c r="A86" s="374"/>
      <c r="B86" s="416"/>
      <c r="C86" s="407"/>
      <c r="D86" s="414"/>
      <c r="E86" s="394"/>
    </row>
    <row r="87" spans="1:5" ht="13.5" customHeight="1">
      <c r="A87" s="374"/>
      <c r="B87" s="416"/>
      <c r="C87" s="407"/>
      <c r="D87" s="414"/>
      <c r="E87" s="394"/>
    </row>
    <row r="88" spans="1:5" ht="13.5" customHeight="1">
      <c r="A88" s="374"/>
      <c r="B88" s="416"/>
      <c r="C88" s="407"/>
      <c r="D88" s="414"/>
      <c r="E88" s="394"/>
    </row>
    <row r="89" spans="1:5" ht="13.5" customHeight="1">
      <c r="A89" s="374"/>
      <c r="B89" s="416"/>
      <c r="C89" s="407"/>
      <c r="D89" s="414"/>
      <c r="E89" s="394"/>
    </row>
    <row r="90" spans="1:5" ht="13.5" customHeight="1">
      <c r="A90" s="374"/>
      <c r="B90" s="416"/>
      <c r="C90" s="407"/>
      <c r="D90" s="414"/>
      <c r="E90" s="394"/>
    </row>
    <row r="91" spans="1:5" ht="13.5" customHeight="1">
      <c r="A91" s="374"/>
      <c r="B91" s="416"/>
      <c r="C91" s="407"/>
      <c r="D91" s="414"/>
      <c r="E91" s="394"/>
    </row>
    <row r="92" spans="1:5" ht="13.5" customHeight="1">
      <c r="A92" s="374"/>
      <c r="B92" s="416"/>
      <c r="C92" s="407"/>
      <c r="D92" s="414"/>
      <c r="E92" s="394"/>
    </row>
    <row r="93" spans="1:5" ht="13.5" customHeight="1">
      <c r="A93" s="374"/>
      <c r="B93" s="416"/>
      <c r="C93" s="407"/>
      <c r="D93" s="414"/>
      <c r="E93" s="394"/>
    </row>
    <row r="94" spans="1:5" ht="13.5" customHeight="1">
      <c r="A94" s="374"/>
      <c r="B94" s="416"/>
      <c r="C94" s="407"/>
      <c r="D94" s="414"/>
      <c r="E94" s="394"/>
    </row>
    <row r="95" spans="1:5" ht="13.5" customHeight="1">
      <c r="A95" s="374"/>
      <c r="B95" s="416"/>
      <c r="C95" s="407"/>
      <c r="D95" s="414"/>
      <c r="E95" s="394"/>
    </row>
    <row r="96" spans="1:5" ht="13.5" customHeight="1">
      <c r="A96" s="374"/>
      <c r="B96" s="416"/>
      <c r="C96" s="407"/>
      <c r="D96" s="414"/>
      <c r="E96" s="394"/>
    </row>
    <row r="97" spans="1:5" ht="13.5" customHeight="1">
      <c r="A97" s="374"/>
      <c r="B97" s="416"/>
      <c r="C97" s="407"/>
      <c r="D97" s="414"/>
      <c r="E97" s="394"/>
    </row>
    <row r="98" spans="1:5" ht="13.5" customHeight="1">
      <c r="A98" s="374"/>
      <c r="B98" s="416"/>
      <c r="C98" s="407"/>
      <c r="D98" s="414"/>
      <c r="E98" s="394"/>
    </row>
    <row r="99" spans="1:5" ht="13.5" customHeight="1">
      <c r="A99" s="374"/>
      <c r="B99" s="416"/>
      <c r="C99" s="407"/>
      <c r="D99" s="414"/>
      <c r="E99" s="394"/>
    </row>
    <row r="100" spans="1:5" ht="13.5" customHeight="1">
      <c r="A100" s="374"/>
      <c r="B100" s="416"/>
      <c r="C100" s="407"/>
      <c r="D100" s="414"/>
      <c r="E100" s="394"/>
    </row>
    <row r="101" spans="1:5" ht="13.5" customHeight="1">
      <c r="A101" s="374"/>
      <c r="B101" s="416"/>
      <c r="C101" s="407"/>
      <c r="D101" s="414"/>
      <c r="E101" s="394"/>
    </row>
    <row r="102" spans="1:5" ht="13.5" customHeight="1">
      <c r="A102" s="376"/>
      <c r="B102" s="407"/>
      <c r="C102" s="407"/>
      <c r="D102" s="378"/>
      <c r="E102" s="376"/>
    </row>
    <row r="103" spans="1:5" ht="13.5" customHeight="1">
      <c r="A103" s="376"/>
      <c r="B103" s="407"/>
      <c r="C103" s="407"/>
      <c r="D103" s="378"/>
      <c r="E103" s="376"/>
    </row>
    <row r="104" spans="1:5" ht="13.5" customHeight="1">
      <c r="A104" s="376"/>
      <c r="B104" s="407"/>
      <c r="C104" s="407"/>
      <c r="D104" s="378"/>
      <c r="E104" s="376"/>
    </row>
    <row r="105" spans="1:5" ht="13.5" customHeight="1">
      <c r="A105" s="376"/>
      <c r="B105" s="407"/>
      <c r="C105" s="407"/>
      <c r="D105" s="378"/>
      <c r="E105" s="376"/>
    </row>
    <row r="106" spans="1:5" ht="13.5" customHeight="1">
      <c r="A106" s="376"/>
      <c r="B106" s="407"/>
      <c r="C106" s="407"/>
      <c r="D106" s="378"/>
      <c r="E106" s="376"/>
    </row>
    <row r="107" spans="1:5" ht="13.5" customHeight="1">
      <c r="A107" s="376"/>
      <c r="B107" s="407"/>
      <c r="C107" s="407"/>
      <c r="D107" s="378"/>
      <c r="E107" s="376"/>
    </row>
    <row r="108" spans="1:5" ht="13.5" customHeight="1">
      <c r="A108" s="376"/>
      <c r="B108" s="407"/>
      <c r="C108" s="407"/>
      <c r="D108" s="378"/>
      <c r="E108" s="376"/>
    </row>
    <row r="109" spans="1:5" ht="13.5" customHeight="1">
      <c r="A109" s="376"/>
      <c r="B109" s="407"/>
      <c r="C109" s="407"/>
      <c r="D109" s="378"/>
      <c r="E109" s="376"/>
    </row>
    <row r="110" spans="1:5" ht="13.5" customHeight="1">
      <c r="A110" s="376"/>
      <c r="B110" s="407"/>
      <c r="C110" s="407"/>
      <c r="D110" s="378"/>
      <c r="E110" s="376"/>
    </row>
  </sheetData>
  <sheetProtection selectLockedCells="1" selectUnlockedCells="1"/>
  <mergeCells count="1">
    <mergeCell ref="A1:E9"/>
  </mergeCells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I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596" bestFit="1" customWidth="1"/>
    <col min="2" max="2" width="25.00390625" style="349" customWidth="1"/>
    <col min="3" max="3" width="16.421875" style="349" bestFit="1" customWidth="1"/>
    <col min="4" max="4" width="6.57421875" style="349" bestFit="1" customWidth="1"/>
    <col min="5" max="5" width="6.28125" style="379" customWidth="1"/>
    <col min="6" max="6" width="3.710937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8515625" style="384" customWidth="1"/>
    <col min="12" max="12" width="3.57421875" style="385" customWidth="1"/>
    <col min="13" max="13" width="4.28125" style="384" hidden="1" customWidth="1"/>
    <col min="14" max="14" width="4.7109375" style="382" hidden="1" customWidth="1"/>
    <col min="15" max="15" width="5.28125" style="386" hidden="1" customWidth="1"/>
    <col min="16" max="16" width="3.28125" style="382" hidden="1" customWidth="1"/>
    <col min="17" max="17" width="5.00390625" style="384" customWidth="1"/>
    <col min="18" max="18" width="4.140625" style="382" customWidth="1"/>
    <col min="19" max="19" width="5.28125" style="384" hidden="1" customWidth="1"/>
    <col min="20" max="20" width="4.7109375" style="385" hidden="1" customWidth="1"/>
    <col min="21" max="21" width="5.28125" style="386" hidden="1" customWidth="1"/>
    <col min="22" max="22" width="4.140625" style="382" hidden="1" customWidth="1"/>
    <col min="23" max="23" width="3.8515625" style="387" customWidth="1"/>
    <col min="24" max="24" width="4.421875" style="380" hidden="1" customWidth="1"/>
    <col min="25" max="25" width="3.8515625" style="382" hidden="1" customWidth="1"/>
    <col min="26" max="26" width="4.57421875" style="382" customWidth="1"/>
    <col min="27" max="27" width="3.8515625" style="382" hidden="1" customWidth="1"/>
    <col min="28" max="28" width="4.57421875" style="380" hidden="1" customWidth="1"/>
    <col min="29" max="29" width="4.28125" style="390" bestFit="1" customWidth="1"/>
    <col min="30" max="16384" width="11.421875" style="349" customWidth="1"/>
  </cols>
  <sheetData>
    <row r="1" spans="1:29" ht="13.5" customHeight="1">
      <c r="A1" s="358"/>
      <c r="B1" s="389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9" t="s">
        <v>195</v>
      </c>
      <c r="L1" s="360"/>
      <c r="M1" s="356" t="s">
        <v>196</v>
      </c>
      <c r="N1" s="353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55"/>
      <c r="AB1" s="362"/>
      <c r="AC1" s="382"/>
    </row>
    <row r="2" spans="1:165" ht="13.5" customHeight="1">
      <c r="A2" s="557" t="s">
        <v>48</v>
      </c>
      <c r="B2" s="410" t="s">
        <v>3</v>
      </c>
      <c r="C2" s="410" t="s">
        <v>4</v>
      </c>
      <c r="D2" s="410" t="s">
        <v>5</v>
      </c>
      <c r="E2" s="534" t="s">
        <v>0</v>
      </c>
      <c r="F2" s="540" t="s">
        <v>1</v>
      </c>
      <c r="G2" s="535" t="s">
        <v>2</v>
      </c>
      <c r="H2" s="373" t="s">
        <v>1</v>
      </c>
      <c r="I2" s="752" t="s">
        <v>11</v>
      </c>
      <c r="J2" s="557" t="s">
        <v>1</v>
      </c>
      <c r="K2" s="539" t="s">
        <v>31</v>
      </c>
      <c r="L2" s="372" t="s">
        <v>1</v>
      </c>
      <c r="M2" s="537" t="s">
        <v>29</v>
      </c>
      <c r="N2" s="373" t="s">
        <v>1</v>
      </c>
      <c r="O2" s="753" t="s">
        <v>7</v>
      </c>
      <c r="P2" s="557" t="s">
        <v>1</v>
      </c>
      <c r="Q2" s="539" t="s">
        <v>8</v>
      </c>
      <c r="R2" s="372" t="s">
        <v>1</v>
      </c>
      <c r="S2" s="537" t="s">
        <v>12</v>
      </c>
      <c r="T2" s="373" t="s">
        <v>1</v>
      </c>
      <c r="U2" s="753" t="s">
        <v>6</v>
      </c>
      <c r="V2" s="557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7" t="s">
        <v>9</v>
      </c>
      <c r="AB2" s="558" t="s">
        <v>1123</v>
      </c>
      <c r="AC2" s="759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430" t="s">
        <v>1554</v>
      </c>
      <c r="B3" s="601" t="s">
        <v>1552</v>
      </c>
      <c r="C3" s="617" t="s">
        <v>1553</v>
      </c>
      <c r="D3" s="615" t="s">
        <v>158</v>
      </c>
      <c r="E3" s="534">
        <v>3.346</v>
      </c>
      <c r="F3" s="372">
        <f aca="true" t="shared" si="0" ref="F3:F34">VLOOKUP(E3*(-1),DIST,2)</f>
        <v>23</v>
      </c>
      <c r="G3" s="535" t="s">
        <v>30</v>
      </c>
      <c r="H3" s="373" t="e">
        <f aca="true" t="shared" si="1" ref="H3:H34">VLOOKUP(G3*(-1),VIT,2)</f>
        <v>#VALUE!</v>
      </c>
      <c r="I3" s="541" t="s">
        <v>30</v>
      </c>
      <c r="J3" s="374" t="e">
        <f aca="true" t="shared" si="2" ref="J3:J34">VLOOKUP(I3*(-1),HAIES50,2)</f>
        <v>#VALUE!</v>
      </c>
      <c r="K3" s="539">
        <v>3.9</v>
      </c>
      <c r="L3" s="372">
        <f aca="true" t="shared" si="3" ref="L3:L34">VLOOKUP(K3,LONG,2)</f>
        <v>26</v>
      </c>
      <c r="M3" s="537" t="s">
        <v>30</v>
      </c>
      <c r="N3" s="373" t="e">
        <f aca="true" t="shared" si="4" ref="N3:N34">VLOOKUP(M3,HAUT,2)</f>
        <v>#N/A</v>
      </c>
      <c r="O3" s="538" t="s">
        <v>30</v>
      </c>
      <c r="P3" s="374" t="e">
        <f aca="true" t="shared" si="5" ref="P3:P34">VLOOKUP(O3,TRIPL,2)</f>
        <v>#N/A</v>
      </c>
      <c r="Q3" s="539">
        <v>8.3</v>
      </c>
      <c r="R3" s="372">
        <f aca="true" t="shared" si="6" ref="R3:R34">VLOOKUP(Q3,PDS,2)</f>
        <v>28</v>
      </c>
      <c r="S3" s="537" t="s">
        <v>30</v>
      </c>
      <c r="T3" s="373" t="e">
        <f aca="true" t="shared" si="7" ref="T3:T34">VLOOKUP(S3,VORT,2)</f>
        <v>#N/A</v>
      </c>
      <c r="U3" s="538" t="s">
        <v>30</v>
      </c>
      <c r="V3" s="374" t="e">
        <f aca="true" t="shared" si="8" ref="V3:V34">VLOOKUP(U3,CERC,2)</f>
        <v>#N/A</v>
      </c>
      <c r="W3" s="540">
        <f aca="true" t="shared" si="9" ref="W3:W34">SUM(F3,L3,R3)</f>
        <v>77</v>
      </c>
      <c r="X3" s="375" t="e">
        <f aca="true" t="shared" si="10" ref="X3:X34">H3+N3+T3</f>
        <v>#VALUE!</v>
      </c>
      <c r="Y3" s="376" t="e">
        <f aca="true" t="shared" si="11" ref="Y3:Y34">J3+P3+V3</f>
        <v>#VALUE!</v>
      </c>
      <c r="Z3" s="572">
        <v>1</v>
      </c>
      <c r="AA3" s="377" t="e">
        <f aca="true" t="shared" si="12" ref="AA3:AA34">W3+X3+Y3</f>
        <v>#VALUE!</v>
      </c>
      <c r="AB3" s="611"/>
      <c r="AC3" s="394" t="s">
        <v>45</v>
      </c>
    </row>
    <row r="4" spans="1:29" ht="13.5" customHeight="1">
      <c r="A4" s="430">
        <v>1320095</v>
      </c>
      <c r="B4" s="601" t="s">
        <v>1245</v>
      </c>
      <c r="C4" s="617" t="s">
        <v>1247</v>
      </c>
      <c r="D4" s="615" t="s">
        <v>169</v>
      </c>
      <c r="E4" s="534">
        <v>3.361</v>
      </c>
      <c r="F4" s="372">
        <f t="shared" si="0"/>
        <v>23</v>
      </c>
      <c r="G4" s="535" t="s">
        <v>30</v>
      </c>
      <c r="H4" s="373" t="e">
        <f t="shared" si="1"/>
        <v>#VALUE!</v>
      </c>
      <c r="I4" s="541" t="s">
        <v>30</v>
      </c>
      <c r="J4" s="374" t="e">
        <f t="shared" si="2"/>
        <v>#VALUE!</v>
      </c>
      <c r="K4" s="539">
        <v>3.7</v>
      </c>
      <c r="L4" s="372">
        <f t="shared" si="3"/>
        <v>23</v>
      </c>
      <c r="M4" s="537" t="s">
        <v>30</v>
      </c>
      <c r="N4" s="373" t="e">
        <f t="shared" si="4"/>
        <v>#N/A</v>
      </c>
      <c r="O4" s="538" t="s">
        <v>30</v>
      </c>
      <c r="P4" s="374" t="e">
        <f t="shared" si="5"/>
        <v>#N/A</v>
      </c>
      <c r="Q4" s="539">
        <v>9.1</v>
      </c>
      <c r="R4" s="372">
        <f t="shared" si="6"/>
        <v>29</v>
      </c>
      <c r="S4" s="537" t="s">
        <v>30</v>
      </c>
      <c r="T4" s="373" t="e">
        <f t="shared" si="7"/>
        <v>#N/A</v>
      </c>
      <c r="U4" s="538" t="s">
        <v>30</v>
      </c>
      <c r="V4" s="374" t="e">
        <f t="shared" si="8"/>
        <v>#N/A</v>
      </c>
      <c r="W4" s="540">
        <f t="shared" si="9"/>
        <v>75</v>
      </c>
      <c r="X4" s="375" t="e">
        <f t="shared" si="10"/>
        <v>#VALUE!</v>
      </c>
      <c r="Y4" s="376" t="e">
        <f t="shared" si="11"/>
        <v>#VALUE!</v>
      </c>
      <c r="Z4" s="572">
        <v>2</v>
      </c>
      <c r="AA4" s="377" t="e">
        <f t="shared" si="12"/>
        <v>#VALUE!</v>
      </c>
      <c r="AB4" s="611"/>
      <c r="AC4" s="394" t="s">
        <v>45</v>
      </c>
    </row>
    <row r="5" spans="1:29" ht="13.5" customHeight="1">
      <c r="A5" s="430" t="s">
        <v>2195</v>
      </c>
      <c r="B5" s="601" t="s">
        <v>2193</v>
      </c>
      <c r="C5" s="617" t="s">
        <v>2194</v>
      </c>
      <c r="D5" s="615" t="s">
        <v>177</v>
      </c>
      <c r="E5" s="534">
        <v>4.028</v>
      </c>
      <c r="F5" s="372">
        <f t="shared" si="0"/>
        <v>15</v>
      </c>
      <c r="G5" s="535" t="s">
        <v>30</v>
      </c>
      <c r="H5" s="373" t="e">
        <f t="shared" si="1"/>
        <v>#VALUE!</v>
      </c>
      <c r="I5" s="541" t="s">
        <v>30</v>
      </c>
      <c r="J5" s="374" t="e">
        <f t="shared" si="2"/>
        <v>#VALUE!</v>
      </c>
      <c r="K5" s="539">
        <v>4.7</v>
      </c>
      <c r="L5" s="372">
        <f t="shared" si="3"/>
        <v>30</v>
      </c>
      <c r="M5" s="537" t="s">
        <v>30</v>
      </c>
      <c r="N5" s="373" t="e">
        <f t="shared" si="4"/>
        <v>#N/A</v>
      </c>
      <c r="O5" s="538" t="s">
        <v>30</v>
      </c>
      <c r="P5" s="374" t="e">
        <f t="shared" si="5"/>
        <v>#N/A</v>
      </c>
      <c r="Q5" s="539">
        <v>8.6</v>
      </c>
      <c r="R5" s="372">
        <f t="shared" si="6"/>
        <v>28</v>
      </c>
      <c r="S5" s="537" t="s">
        <v>30</v>
      </c>
      <c r="T5" s="373" t="e">
        <f t="shared" si="7"/>
        <v>#N/A</v>
      </c>
      <c r="U5" s="538" t="s">
        <v>30</v>
      </c>
      <c r="V5" s="374" t="e">
        <f t="shared" si="8"/>
        <v>#N/A</v>
      </c>
      <c r="W5" s="540">
        <f t="shared" si="9"/>
        <v>73</v>
      </c>
      <c r="X5" s="375" t="e">
        <f t="shared" si="10"/>
        <v>#VALUE!</v>
      </c>
      <c r="Y5" s="376" t="e">
        <f t="shared" si="11"/>
        <v>#VALUE!</v>
      </c>
      <c r="Z5" s="572">
        <v>3</v>
      </c>
      <c r="AA5" s="377" t="e">
        <f t="shared" si="12"/>
        <v>#VALUE!</v>
      </c>
      <c r="AB5" s="611"/>
      <c r="AC5" s="394" t="s">
        <v>45</v>
      </c>
    </row>
    <row r="6" spans="1:29" ht="13.5" customHeight="1">
      <c r="A6" s="430" t="s">
        <v>1548</v>
      </c>
      <c r="B6" s="601" t="s">
        <v>1546</v>
      </c>
      <c r="C6" s="617" t="s">
        <v>1547</v>
      </c>
      <c r="D6" s="615" t="s">
        <v>158</v>
      </c>
      <c r="E6" s="534">
        <v>3.493</v>
      </c>
      <c r="F6" s="372">
        <f t="shared" si="0"/>
        <v>16</v>
      </c>
      <c r="G6" s="535" t="s">
        <v>30</v>
      </c>
      <c r="H6" s="373" t="e">
        <f t="shared" si="1"/>
        <v>#VALUE!</v>
      </c>
      <c r="I6" s="541" t="s">
        <v>30</v>
      </c>
      <c r="J6" s="374" t="e">
        <f t="shared" si="2"/>
        <v>#VALUE!</v>
      </c>
      <c r="K6" s="539">
        <v>4.1</v>
      </c>
      <c r="L6" s="372">
        <f t="shared" si="3"/>
        <v>27</v>
      </c>
      <c r="M6" s="537" t="s">
        <v>30</v>
      </c>
      <c r="N6" s="373" t="e">
        <f t="shared" si="4"/>
        <v>#N/A</v>
      </c>
      <c r="O6" s="538" t="s">
        <v>30</v>
      </c>
      <c r="P6" s="374" t="e">
        <f t="shared" si="5"/>
        <v>#N/A</v>
      </c>
      <c r="Q6" s="539">
        <v>8.65</v>
      </c>
      <c r="R6" s="372">
        <f t="shared" si="6"/>
        <v>28</v>
      </c>
      <c r="S6" s="537" t="s">
        <v>30</v>
      </c>
      <c r="T6" s="373" t="e">
        <f t="shared" si="7"/>
        <v>#N/A</v>
      </c>
      <c r="U6" s="538" t="s">
        <v>30</v>
      </c>
      <c r="V6" s="374" t="e">
        <f t="shared" si="8"/>
        <v>#N/A</v>
      </c>
      <c r="W6" s="540">
        <f t="shared" si="9"/>
        <v>71</v>
      </c>
      <c r="X6" s="375" t="e">
        <f t="shared" si="10"/>
        <v>#VALUE!</v>
      </c>
      <c r="Y6" s="376" t="e">
        <f t="shared" si="11"/>
        <v>#VALUE!</v>
      </c>
      <c r="Z6" s="376">
        <v>4</v>
      </c>
      <c r="AA6" s="377" t="e">
        <f t="shared" si="12"/>
        <v>#VALUE!</v>
      </c>
      <c r="AB6" s="611"/>
      <c r="AC6" s="394" t="s">
        <v>45</v>
      </c>
    </row>
    <row r="7" spans="1:29" ht="13.5" customHeight="1">
      <c r="A7" s="430" t="s">
        <v>2299</v>
      </c>
      <c r="B7" s="601" t="s">
        <v>2298</v>
      </c>
      <c r="C7" s="617" t="s">
        <v>1570</v>
      </c>
      <c r="D7" s="615" t="s">
        <v>151</v>
      </c>
      <c r="E7" s="534">
        <v>3.563</v>
      </c>
      <c r="F7" s="372">
        <f t="shared" si="0"/>
        <v>15</v>
      </c>
      <c r="G7" s="535" t="s">
        <v>30</v>
      </c>
      <c r="H7" s="373" t="e">
        <f t="shared" si="1"/>
        <v>#VALUE!</v>
      </c>
      <c r="I7" s="541" t="s">
        <v>30</v>
      </c>
      <c r="J7" s="374" t="e">
        <f t="shared" si="2"/>
        <v>#VALUE!</v>
      </c>
      <c r="K7" s="539">
        <v>3.9</v>
      </c>
      <c r="L7" s="372">
        <f t="shared" si="3"/>
        <v>26</v>
      </c>
      <c r="M7" s="537" t="s">
        <v>30</v>
      </c>
      <c r="N7" s="373" t="e">
        <f t="shared" si="4"/>
        <v>#N/A</v>
      </c>
      <c r="O7" s="538" t="s">
        <v>30</v>
      </c>
      <c r="P7" s="374" t="e">
        <f t="shared" si="5"/>
        <v>#N/A</v>
      </c>
      <c r="Q7" s="539">
        <v>9.37</v>
      </c>
      <c r="R7" s="372">
        <f t="shared" si="6"/>
        <v>29</v>
      </c>
      <c r="S7" s="537" t="s">
        <v>30</v>
      </c>
      <c r="T7" s="373" t="e">
        <f t="shared" si="7"/>
        <v>#N/A</v>
      </c>
      <c r="U7" s="538" t="s">
        <v>30</v>
      </c>
      <c r="V7" s="374" t="e">
        <f t="shared" si="8"/>
        <v>#N/A</v>
      </c>
      <c r="W7" s="540">
        <f t="shared" si="9"/>
        <v>70</v>
      </c>
      <c r="X7" s="375" t="e">
        <f t="shared" si="10"/>
        <v>#VALUE!</v>
      </c>
      <c r="Y7" s="376" t="e">
        <f t="shared" si="11"/>
        <v>#VALUE!</v>
      </c>
      <c r="Z7" s="376">
        <v>5</v>
      </c>
      <c r="AA7" s="377" t="e">
        <f t="shared" si="12"/>
        <v>#VALUE!</v>
      </c>
      <c r="AB7" s="611"/>
      <c r="AC7" s="394" t="s">
        <v>45</v>
      </c>
    </row>
    <row r="8" spans="1:29" ht="13.5" customHeight="1">
      <c r="A8" s="430" t="s">
        <v>2306</v>
      </c>
      <c r="B8" s="601" t="s">
        <v>2304</v>
      </c>
      <c r="C8" s="617" t="s">
        <v>2305</v>
      </c>
      <c r="D8" s="615" t="s">
        <v>151</v>
      </c>
      <c r="E8" s="534">
        <v>3.506</v>
      </c>
      <c r="F8" s="372">
        <f t="shared" si="0"/>
        <v>16</v>
      </c>
      <c r="G8" s="535" t="s">
        <v>30</v>
      </c>
      <c r="H8" s="373" t="e">
        <f t="shared" si="1"/>
        <v>#VALUE!</v>
      </c>
      <c r="I8" s="541" t="s">
        <v>30</v>
      </c>
      <c r="J8" s="374" t="e">
        <f t="shared" si="2"/>
        <v>#VALUE!</v>
      </c>
      <c r="K8" s="539">
        <v>3.85</v>
      </c>
      <c r="L8" s="372">
        <f t="shared" si="3"/>
        <v>25</v>
      </c>
      <c r="M8" s="537" t="s">
        <v>30</v>
      </c>
      <c r="N8" s="373" t="e">
        <f t="shared" si="4"/>
        <v>#N/A</v>
      </c>
      <c r="O8" s="538" t="s">
        <v>30</v>
      </c>
      <c r="P8" s="374" t="e">
        <f t="shared" si="5"/>
        <v>#N/A</v>
      </c>
      <c r="Q8" s="539">
        <v>8.55</v>
      </c>
      <c r="R8" s="372">
        <f t="shared" si="6"/>
        <v>28</v>
      </c>
      <c r="S8" s="537" t="s">
        <v>30</v>
      </c>
      <c r="T8" s="373" t="e">
        <f t="shared" si="7"/>
        <v>#N/A</v>
      </c>
      <c r="U8" s="538" t="s">
        <v>30</v>
      </c>
      <c r="V8" s="374" t="e">
        <f t="shared" si="8"/>
        <v>#N/A</v>
      </c>
      <c r="W8" s="540">
        <f t="shared" si="9"/>
        <v>69</v>
      </c>
      <c r="X8" s="375" t="e">
        <f t="shared" si="10"/>
        <v>#VALUE!</v>
      </c>
      <c r="Y8" s="376" t="e">
        <f t="shared" si="11"/>
        <v>#VALUE!</v>
      </c>
      <c r="Z8" s="376">
        <v>6</v>
      </c>
      <c r="AA8" s="377" t="e">
        <f t="shared" si="12"/>
        <v>#VALUE!</v>
      </c>
      <c r="AB8" s="611"/>
      <c r="AC8" s="394" t="s">
        <v>45</v>
      </c>
    </row>
    <row r="9" spans="1:29" ht="13.5" customHeight="1">
      <c r="A9" s="430">
        <v>1412195</v>
      </c>
      <c r="B9" s="601" t="s">
        <v>1241</v>
      </c>
      <c r="C9" s="617" t="s">
        <v>1189</v>
      </c>
      <c r="D9" s="615" t="s">
        <v>1126</v>
      </c>
      <c r="E9" s="534">
        <v>4.105</v>
      </c>
      <c r="F9" s="372">
        <f t="shared" si="0"/>
        <v>14</v>
      </c>
      <c r="G9" s="535" t="s">
        <v>30</v>
      </c>
      <c r="H9" s="373" t="e">
        <f t="shared" si="1"/>
        <v>#VALUE!</v>
      </c>
      <c r="I9" s="541" t="s">
        <v>30</v>
      </c>
      <c r="J9" s="374" t="e">
        <f t="shared" si="2"/>
        <v>#VALUE!</v>
      </c>
      <c r="K9" s="539">
        <v>3.75</v>
      </c>
      <c r="L9" s="372">
        <f t="shared" si="3"/>
        <v>24</v>
      </c>
      <c r="M9" s="537" t="s">
        <v>30</v>
      </c>
      <c r="N9" s="373" t="e">
        <f t="shared" si="4"/>
        <v>#N/A</v>
      </c>
      <c r="O9" s="538" t="s">
        <v>30</v>
      </c>
      <c r="P9" s="374" t="e">
        <f t="shared" si="5"/>
        <v>#N/A</v>
      </c>
      <c r="Q9" s="539">
        <v>9.8</v>
      </c>
      <c r="R9" s="372">
        <f t="shared" si="6"/>
        <v>30</v>
      </c>
      <c r="S9" s="537" t="s">
        <v>30</v>
      </c>
      <c r="T9" s="373" t="e">
        <f t="shared" si="7"/>
        <v>#N/A</v>
      </c>
      <c r="U9" s="538" t="s">
        <v>30</v>
      </c>
      <c r="V9" s="374" t="e">
        <f t="shared" si="8"/>
        <v>#N/A</v>
      </c>
      <c r="W9" s="540">
        <f t="shared" si="9"/>
        <v>68</v>
      </c>
      <c r="X9" s="375" t="e">
        <f t="shared" si="10"/>
        <v>#VALUE!</v>
      </c>
      <c r="Y9" s="376" t="e">
        <f t="shared" si="11"/>
        <v>#VALUE!</v>
      </c>
      <c r="Z9" s="376">
        <v>7</v>
      </c>
      <c r="AA9" s="377" t="e">
        <f t="shared" si="12"/>
        <v>#VALUE!</v>
      </c>
      <c r="AB9" s="611"/>
      <c r="AC9" s="394" t="s">
        <v>45</v>
      </c>
    </row>
    <row r="10" spans="1:29" ht="13.5" customHeight="1">
      <c r="A10" s="430">
        <v>1475280</v>
      </c>
      <c r="B10" s="601" t="s">
        <v>1186</v>
      </c>
      <c r="C10" s="617" t="s">
        <v>1187</v>
      </c>
      <c r="D10" s="615" t="s">
        <v>1126</v>
      </c>
      <c r="E10" s="534">
        <v>3.434</v>
      </c>
      <c r="F10" s="372">
        <f t="shared" si="0"/>
        <v>19</v>
      </c>
      <c r="G10" s="535" t="s">
        <v>30</v>
      </c>
      <c r="H10" s="373" t="e">
        <f t="shared" si="1"/>
        <v>#VALUE!</v>
      </c>
      <c r="I10" s="541" t="s">
        <v>30</v>
      </c>
      <c r="J10" s="374" t="e">
        <f t="shared" si="2"/>
        <v>#VALUE!</v>
      </c>
      <c r="K10" s="539">
        <v>3.5</v>
      </c>
      <c r="L10" s="372">
        <f t="shared" si="3"/>
        <v>19</v>
      </c>
      <c r="M10" s="537" t="s">
        <v>30</v>
      </c>
      <c r="N10" s="373" t="e">
        <f t="shared" si="4"/>
        <v>#N/A</v>
      </c>
      <c r="O10" s="538" t="s">
        <v>30</v>
      </c>
      <c r="P10" s="374" t="e">
        <f t="shared" si="5"/>
        <v>#N/A</v>
      </c>
      <c r="Q10" s="539">
        <v>9.8</v>
      </c>
      <c r="R10" s="372">
        <f t="shared" si="6"/>
        <v>30</v>
      </c>
      <c r="S10" s="537" t="s">
        <v>30</v>
      </c>
      <c r="T10" s="373" t="e">
        <f t="shared" si="7"/>
        <v>#N/A</v>
      </c>
      <c r="U10" s="538" t="s">
        <v>30</v>
      </c>
      <c r="V10" s="374" t="e">
        <f t="shared" si="8"/>
        <v>#N/A</v>
      </c>
      <c r="W10" s="540">
        <f t="shared" si="9"/>
        <v>68</v>
      </c>
      <c r="X10" s="375" t="e">
        <f t="shared" si="10"/>
        <v>#VALUE!</v>
      </c>
      <c r="Y10" s="376" t="e">
        <f t="shared" si="11"/>
        <v>#VALUE!</v>
      </c>
      <c r="Z10" s="376">
        <v>7</v>
      </c>
      <c r="AA10" s="377" t="e">
        <f t="shared" si="12"/>
        <v>#VALUE!</v>
      </c>
      <c r="AB10" s="611"/>
      <c r="AC10" s="394" t="s">
        <v>45</v>
      </c>
    </row>
    <row r="11" spans="1:29" ht="13.5" customHeight="1">
      <c r="A11" s="430">
        <v>1489152</v>
      </c>
      <c r="B11" s="601" t="s">
        <v>1183</v>
      </c>
      <c r="C11" s="617" t="s">
        <v>1184</v>
      </c>
      <c r="D11" s="615" t="s">
        <v>1126</v>
      </c>
      <c r="E11" s="534">
        <v>3.391</v>
      </c>
      <c r="F11" s="372">
        <f t="shared" si="0"/>
        <v>21</v>
      </c>
      <c r="G11" s="535" t="s">
        <v>30</v>
      </c>
      <c r="H11" s="373" t="e">
        <f t="shared" si="1"/>
        <v>#VALUE!</v>
      </c>
      <c r="I11" s="541" t="s">
        <v>30</v>
      </c>
      <c r="J11" s="374" t="e">
        <f t="shared" si="2"/>
        <v>#VALUE!</v>
      </c>
      <c r="K11" s="539">
        <v>3.35</v>
      </c>
      <c r="L11" s="372">
        <f t="shared" si="3"/>
        <v>15</v>
      </c>
      <c r="M11" s="537" t="s">
        <v>30</v>
      </c>
      <c r="N11" s="373" t="e">
        <f t="shared" si="4"/>
        <v>#N/A</v>
      </c>
      <c r="O11" s="538" t="s">
        <v>30</v>
      </c>
      <c r="P11" s="374" t="e">
        <f t="shared" si="5"/>
        <v>#N/A</v>
      </c>
      <c r="Q11" s="539">
        <v>10.52</v>
      </c>
      <c r="R11" s="372">
        <f t="shared" si="6"/>
        <v>31</v>
      </c>
      <c r="S11" s="537" t="s">
        <v>30</v>
      </c>
      <c r="T11" s="373" t="e">
        <f t="shared" si="7"/>
        <v>#N/A</v>
      </c>
      <c r="U11" s="538" t="s">
        <v>30</v>
      </c>
      <c r="V11" s="374" t="e">
        <f t="shared" si="8"/>
        <v>#N/A</v>
      </c>
      <c r="W11" s="540">
        <f t="shared" si="9"/>
        <v>67</v>
      </c>
      <c r="X11" s="375" t="e">
        <f t="shared" si="10"/>
        <v>#VALUE!</v>
      </c>
      <c r="Y11" s="376" t="e">
        <f t="shared" si="11"/>
        <v>#VALUE!</v>
      </c>
      <c r="Z11" s="376">
        <v>9</v>
      </c>
      <c r="AA11" s="377" t="e">
        <f t="shared" si="12"/>
        <v>#VALUE!</v>
      </c>
      <c r="AB11" s="611"/>
      <c r="AC11" s="394" t="s">
        <v>45</v>
      </c>
    </row>
    <row r="12" spans="1:29" ht="13.5" customHeight="1">
      <c r="A12" s="430" t="s">
        <v>1759</v>
      </c>
      <c r="B12" s="601" t="s">
        <v>1758</v>
      </c>
      <c r="C12" s="617" t="s">
        <v>1535</v>
      </c>
      <c r="D12" s="615" t="s">
        <v>153</v>
      </c>
      <c r="E12" s="534">
        <v>4.06</v>
      </c>
      <c r="F12" s="372">
        <f t="shared" si="0"/>
        <v>15</v>
      </c>
      <c r="G12" s="535" t="s">
        <v>30</v>
      </c>
      <c r="H12" s="373" t="e">
        <f t="shared" si="1"/>
        <v>#VALUE!</v>
      </c>
      <c r="I12" s="541" t="s">
        <v>30</v>
      </c>
      <c r="J12" s="374" t="e">
        <f t="shared" si="2"/>
        <v>#VALUE!</v>
      </c>
      <c r="K12" s="539">
        <v>3.8</v>
      </c>
      <c r="L12" s="372">
        <f t="shared" si="3"/>
        <v>24</v>
      </c>
      <c r="M12" s="537" t="s">
        <v>30</v>
      </c>
      <c r="N12" s="373" t="e">
        <f t="shared" si="4"/>
        <v>#N/A</v>
      </c>
      <c r="O12" s="538" t="s">
        <v>30</v>
      </c>
      <c r="P12" s="374" t="e">
        <f t="shared" si="5"/>
        <v>#N/A</v>
      </c>
      <c r="Q12" s="539">
        <v>8.42</v>
      </c>
      <c r="R12" s="372">
        <f t="shared" si="6"/>
        <v>28</v>
      </c>
      <c r="S12" s="537" t="s">
        <v>30</v>
      </c>
      <c r="T12" s="373" t="e">
        <f t="shared" si="7"/>
        <v>#N/A</v>
      </c>
      <c r="U12" s="538" t="s">
        <v>30</v>
      </c>
      <c r="V12" s="374" t="e">
        <f t="shared" si="8"/>
        <v>#N/A</v>
      </c>
      <c r="W12" s="540">
        <f t="shared" si="9"/>
        <v>67</v>
      </c>
      <c r="X12" s="375" t="e">
        <f t="shared" si="10"/>
        <v>#VALUE!</v>
      </c>
      <c r="Y12" s="376" t="e">
        <f t="shared" si="11"/>
        <v>#VALUE!</v>
      </c>
      <c r="Z12" s="376">
        <v>9</v>
      </c>
      <c r="AA12" s="377" t="e">
        <f t="shared" si="12"/>
        <v>#VALUE!</v>
      </c>
      <c r="AB12" s="611"/>
      <c r="AC12" s="394" t="s">
        <v>45</v>
      </c>
    </row>
    <row r="13" spans="1:29" ht="13.5" customHeight="1">
      <c r="A13" s="430">
        <v>1320098</v>
      </c>
      <c r="B13" s="601" t="s">
        <v>1248</v>
      </c>
      <c r="C13" s="617" t="s">
        <v>1263</v>
      </c>
      <c r="D13" s="615" t="s">
        <v>169</v>
      </c>
      <c r="E13" s="534">
        <v>3.435</v>
      </c>
      <c r="F13" s="372">
        <f t="shared" si="0"/>
        <v>19</v>
      </c>
      <c r="G13" s="535" t="s">
        <v>30</v>
      </c>
      <c r="H13" s="373" t="e">
        <f t="shared" si="1"/>
        <v>#VALUE!</v>
      </c>
      <c r="I13" s="541" t="s">
        <v>30</v>
      </c>
      <c r="J13" s="374" t="e">
        <f t="shared" si="2"/>
        <v>#VALUE!</v>
      </c>
      <c r="K13" s="539">
        <v>3.55</v>
      </c>
      <c r="L13" s="372">
        <f t="shared" si="3"/>
        <v>21</v>
      </c>
      <c r="M13" s="537" t="s">
        <v>30</v>
      </c>
      <c r="N13" s="373" t="e">
        <f t="shared" si="4"/>
        <v>#N/A</v>
      </c>
      <c r="O13" s="538" t="s">
        <v>30</v>
      </c>
      <c r="P13" s="374" t="e">
        <f t="shared" si="5"/>
        <v>#N/A</v>
      </c>
      <c r="Q13" s="539">
        <v>7.85</v>
      </c>
      <c r="R13" s="372">
        <f t="shared" si="6"/>
        <v>27</v>
      </c>
      <c r="S13" s="537" t="s">
        <v>30</v>
      </c>
      <c r="T13" s="373" t="e">
        <f t="shared" si="7"/>
        <v>#N/A</v>
      </c>
      <c r="U13" s="538" t="s">
        <v>30</v>
      </c>
      <c r="V13" s="374" t="e">
        <f t="shared" si="8"/>
        <v>#N/A</v>
      </c>
      <c r="W13" s="540">
        <f t="shared" si="9"/>
        <v>67</v>
      </c>
      <c r="X13" s="375" t="e">
        <f t="shared" si="10"/>
        <v>#VALUE!</v>
      </c>
      <c r="Y13" s="376" t="e">
        <f t="shared" si="11"/>
        <v>#VALUE!</v>
      </c>
      <c r="Z13" s="376">
        <v>9</v>
      </c>
      <c r="AA13" s="377" t="e">
        <f t="shared" si="12"/>
        <v>#VALUE!</v>
      </c>
      <c r="AB13" s="611"/>
      <c r="AC13" s="394" t="s">
        <v>45</v>
      </c>
    </row>
    <row r="14" spans="1:29" ht="13.5" customHeight="1">
      <c r="A14" s="430">
        <v>1308497</v>
      </c>
      <c r="B14" s="601" t="s">
        <v>1208</v>
      </c>
      <c r="C14" s="617" t="s">
        <v>1205</v>
      </c>
      <c r="D14" s="615" t="s">
        <v>1126</v>
      </c>
      <c r="E14" s="534">
        <v>3.474</v>
      </c>
      <c r="F14" s="372">
        <f t="shared" si="0"/>
        <v>17</v>
      </c>
      <c r="G14" s="535" t="s">
        <v>30</v>
      </c>
      <c r="H14" s="373" t="e">
        <f t="shared" si="1"/>
        <v>#VALUE!</v>
      </c>
      <c r="I14" s="541" t="s">
        <v>30</v>
      </c>
      <c r="J14" s="374" t="e">
        <f t="shared" si="2"/>
        <v>#VALUE!</v>
      </c>
      <c r="K14" s="539">
        <v>3.65</v>
      </c>
      <c r="L14" s="372">
        <f t="shared" si="3"/>
        <v>22</v>
      </c>
      <c r="M14" s="537" t="s">
        <v>30</v>
      </c>
      <c r="N14" s="373" t="e">
        <f t="shared" si="4"/>
        <v>#N/A</v>
      </c>
      <c r="O14" s="538" t="s">
        <v>30</v>
      </c>
      <c r="P14" s="374" t="e">
        <f t="shared" si="5"/>
        <v>#N/A</v>
      </c>
      <c r="Q14" s="539">
        <v>7.71</v>
      </c>
      <c r="R14" s="372">
        <f t="shared" si="6"/>
        <v>27</v>
      </c>
      <c r="S14" s="537" t="s">
        <v>30</v>
      </c>
      <c r="T14" s="373" t="e">
        <f t="shared" si="7"/>
        <v>#N/A</v>
      </c>
      <c r="U14" s="538" t="s">
        <v>30</v>
      </c>
      <c r="V14" s="374" t="e">
        <f t="shared" si="8"/>
        <v>#N/A</v>
      </c>
      <c r="W14" s="540">
        <f t="shared" si="9"/>
        <v>66</v>
      </c>
      <c r="X14" s="375" t="e">
        <f t="shared" si="10"/>
        <v>#VALUE!</v>
      </c>
      <c r="Y14" s="376" t="e">
        <f t="shared" si="11"/>
        <v>#VALUE!</v>
      </c>
      <c r="Z14" s="376">
        <v>12</v>
      </c>
      <c r="AA14" s="377" t="e">
        <f t="shared" si="12"/>
        <v>#VALUE!</v>
      </c>
      <c r="AB14" s="611"/>
      <c r="AC14" s="394" t="s">
        <v>45</v>
      </c>
    </row>
    <row r="15" spans="1:29" ht="13.5" customHeight="1">
      <c r="A15" s="430">
        <v>1508079</v>
      </c>
      <c r="B15" s="601" t="s">
        <v>471</v>
      </c>
      <c r="C15" s="617" t="s">
        <v>1184</v>
      </c>
      <c r="D15" s="615" t="s">
        <v>1126</v>
      </c>
      <c r="E15" s="534">
        <v>4.108</v>
      </c>
      <c r="F15" s="372">
        <f t="shared" si="0"/>
        <v>14</v>
      </c>
      <c r="G15" s="535" t="s">
        <v>30</v>
      </c>
      <c r="H15" s="373" t="e">
        <f t="shared" si="1"/>
        <v>#VALUE!</v>
      </c>
      <c r="I15" s="541" t="s">
        <v>30</v>
      </c>
      <c r="J15" s="374" t="e">
        <f t="shared" si="2"/>
        <v>#VALUE!</v>
      </c>
      <c r="K15" s="539">
        <v>3.65</v>
      </c>
      <c r="L15" s="372">
        <f t="shared" si="3"/>
        <v>22</v>
      </c>
      <c r="M15" s="537" t="s">
        <v>30</v>
      </c>
      <c r="N15" s="373" t="e">
        <f t="shared" si="4"/>
        <v>#N/A</v>
      </c>
      <c r="O15" s="538" t="s">
        <v>30</v>
      </c>
      <c r="P15" s="374" t="e">
        <f t="shared" si="5"/>
        <v>#N/A</v>
      </c>
      <c r="Q15" s="539">
        <v>8.95</v>
      </c>
      <c r="R15" s="372">
        <f t="shared" si="6"/>
        <v>29</v>
      </c>
      <c r="S15" s="537" t="s">
        <v>30</v>
      </c>
      <c r="T15" s="373" t="e">
        <f t="shared" si="7"/>
        <v>#N/A</v>
      </c>
      <c r="U15" s="538" t="s">
        <v>30</v>
      </c>
      <c r="V15" s="374" t="e">
        <f t="shared" si="8"/>
        <v>#N/A</v>
      </c>
      <c r="W15" s="540">
        <f t="shared" si="9"/>
        <v>65</v>
      </c>
      <c r="X15" s="375" t="e">
        <f t="shared" si="10"/>
        <v>#VALUE!</v>
      </c>
      <c r="Y15" s="376" t="e">
        <f t="shared" si="11"/>
        <v>#VALUE!</v>
      </c>
      <c r="Z15" s="376">
        <v>13</v>
      </c>
      <c r="AA15" s="377" t="e">
        <f t="shared" si="12"/>
        <v>#VALUE!</v>
      </c>
      <c r="AB15" s="611"/>
      <c r="AC15" s="394" t="s">
        <v>45</v>
      </c>
    </row>
    <row r="16" spans="1:29" ht="13.5" customHeight="1">
      <c r="A16" s="430">
        <v>1505774</v>
      </c>
      <c r="B16" s="601" t="s">
        <v>1175</v>
      </c>
      <c r="C16" s="617" t="s">
        <v>1176</v>
      </c>
      <c r="D16" s="615" t="s">
        <v>1126</v>
      </c>
      <c r="E16" s="534">
        <v>3.54</v>
      </c>
      <c r="F16" s="372">
        <f t="shared" si="0"/>
        <v>16</v>
      </c>
      <c r="G16" s="535" t="s">
        <v>30</v>
      </c>
      <c r="H16" s="373" t="e">
        <f t="shared" si="1"/>
        <v>#VALUE!</v>
      </c>
      <c r="I16" s="541" t="s">
        <v>30</v>
      </c>
      <c r="J16" s="374" t="e">
        <f t="shared" si="2"/>
        <v>#VALUE!</v>
      </c>
      <c r="K16" s="539">
        <v>3.65</v>
      </c>
      <c r="L16" s="372">
        <f t="shared" si="3"/>
        <v>22</v>
      </c>
      <c r="M16" s="537" t="s">
        <v>30</v>
      </c>
      <c r="N16" s="373" t="e">
        <f t="shared" si="4"/>
        <v>#N/A</v>
      </c>
      <c r="O16" s="538" t="s">
        <v>30</v>
      </c>
      <c r="P16" s="374" t="e">
        <f t="shared" si="5"/>
        <v>#N/A</v>
      </c>
      <c r="Q16" s="539">
        <v>7.7</v>
      </c>
      <c r="R16" s="372">
        <f t="shared" si="6"/>
        <v>27</v>
      </c>
      <c r="S16" s="537" t="s">
        <v>30</v>
      </c>
      <c r="T16" s="373" t="e">
        <f t="shared" si="7"/>
        <v>#N/A</v>
      </c>
      <c r="U16" s="538" t="s">
        <v>30</v>
      </c>
      <c r="V16" s="374" t="e">
        <f t="shared" si="8"/>
        <v>#N/A</v>
      </c>
      <c r="W16" s="540">
        <f t="shared" si="9"/>
        <v>65</v>
      </c>
      <c r="X16" s="375" t="e">
        <f t="shared" si="10"/>
        <v>#VALUE!</v>
      </c>
      <c r="Y16" s="376" t="e">
        <f t="shared" si="11"/>
        <v>#VALUE!</v>
      </c>
      <c r="Z16" s="376">
        <v>13</v>
      </c>
      <c r="AA16" s="377" t="e">
        <f t="shared" si="12"/>
        <v>#VALUE!</v>
      </c>
      <c r="AB16" s="611"/>
      <c r="AC16" s="394" t="s">
        <v>45</v>
      </c>
    </row>
    <row r="17" spans="1:29" ht="13.5" customHeight="1">
      <c r="A17" s="430">
        <v>1321351</v>
      </c>
      <c r="B17" s="601" t="s">
        <v>1193</v>
      </c>
      <c r="C17" s="617" t="s">
        <v>1188</v>
      </c>
      <c r="D17" s="615" t="s">
        <v>1126</v>
      </c>
      <c r="E17" s="534">
        <v>4.16</v>
      </c>
      <c r="F17" s="372">
        <f t="shared" si="0"/>
        <v>14</v>
      </c>
      <c r="G17" s="535" t="s">
        <v>30</v>
      </c>
      <c r="H17" s="373" t="e">
        <f t="shared" si="1"/>
        <v>#VALUE!</v>
      </c>
      <c r="I17" s="541" t="s">
        <v>30</v>
      </c>
      <c r="J17" s="374" t="e">
        <f t="shared" si="2"/>
        <v>#VALUE!</v>
      </c>
      <c r="K17" s="539">
        <v>3.6</v>
      </c>
      <c r="L17" s="372">
        <f t="shared" si="3"/>
        <v>22</v>
      </c>
      <c r="M17" s="537" t="s">
        <v>30</v>
      </c>
      <c r="N17" s="373" t="e">
        <f t="shared" si="4"/>
        <v>#N/A</v>
      </c>
      <c r="O17" s="538" t="s">
        <v>30</v>
      </c>
      <c r="P17" s="374" t="e">
        <f t="shared" si="5"/>
        <v>#N/A</v>
      </c>
      <c r="Q17" s="539">
        <v>8.81</v>
      </c>
      <c r="R17" s="372">
        <f t="shared" si="6"/>
        <v>28</v>
      </c>
      <c r="S17" s="537" t="s">
        <v>30</v>
      </c>
      <c r="T17" s="373" t="e">
        <f t="shared" si="7"/>
        <v>#N/A</v>
      </c>
      <c r="U17" s="538" t="s">
        <v>30</v>
      </c>
      <c r="V17" s="374" t="e">
        <f t="shared" si="8"/>
        <v>#N/A</v>
      </c>
      <c r="W17" s="540">
        <f t="shared" si="9"/>
        <v>64</v>
      </c>
      <c r="X17" s="375" t="e">
        <f t="shared" si="10"/>
        <v>#VALUE!</v>
      </c>
      <c r="Y17" s="376" t="e">
        <f t="shared" si="11"/>
        <v>#VALUE!</v>
      </c>
      <c r="Z17" s="376">
        <v>15</v>
      </c>
      <c r="AA17" s="377" t="e">
        <f t="shared" si="12"/>
        <v>#VALUE!</v>
      </c>
      <c r="AB17" s="611"/>
      <c r="AC17" s="394" t="s">
        <v>45</v>
      </c>
    </row>
    <row r="18" spans="1:29" ht="13.5" customHeight="1">
      <c r="A18" s="430">
        <v>1478954</v>
      </c>
      <c r="B18" s="601" t="s">
        <v>1198</v>
      </c>
      <c r="C18" s="617" t="s">
        <v>1200</v>
      </c>
      <c r="D18" s="615" t="s">
        <v>1126</v>
      </c>
      <c r="E18" s="534">
        <v>4.044</v>
      </c>
      <c r="F18" s="372">
        <f t="shared" si="0"/>
        <v>15</v>
      </c>
      <c r="G18" s="535" t="s">
        <v>30</v>
      </c>
      <c r="H18" s="373" t="e">
        <f t="shared" si="1"/>
        <v>#VALUE!</v>
      </c>
      <c r="I18" s="541" t="s">
        <v>30</v>
      </c>
      <c r="J18" s="374" t="e">
        <f t="shared" si="2"/>
        <v>#VALUE!</v>
      </c>
      <c r="K18" s="539">
        <v>3.55</v>
      </c>
      <c r="L18" s="372">
        <f t="shared" si="3"/>
        <v>21</v>
      </c>
      <c r="M18" s="537" t="s">
        <v>30</v>
      </c>
      <c r="N18" s="373" t="e">
        <f t="shared" si="4"/>
        <v>#N/A</v>
      </c>
      <c r="O18" s="538" t="s">
        <v>30</v>
      </c>
      <c r="P18" s="374" t="e">
        <f t="shared" si="5"/>
        <v>#N/A</v>
      </c>
      <c r="Q18" s="539">
        <v>8.4</v>
      </c>
      <c r="R18" s="372">
        <f t="shared" si="6"/>
        <v>28</v>
      </c>
      <c r="S18" s="537" t="s">
        <v>30</v>
      </c>
      <c r="T18" s="373" t="e">
        <f t="shared" si="7"/>
        <v>#N/A</v>
      </c>
      <c r="U18" s="538" t="s">
        <v>30</v>
      </c>
      <c r="V18" s="374" t="e">
        <f t="shared" si="8"/>
        <v>#N/A</v>
      </c>
      <c r="W18" s="540">
        <f t="shared" si="9"/>
        <v>64</v>
      </c>
      <c r="X18" s="375" t="e">
        <f t="shared" si="10"/>
        <v>#VALUE!</v>
      </c>
      <c r="Y18" s="376" t="e">
        <f t="shared" si="11"/>
        <v>#VALUE!</v>
      </c>
      <c r="Z18" s="376">
        <v>15</v>
      </c>
      <c r="AA18" s="377" t="e">
        <f t="shared" si="12"/>
        <v>#VALUE!</v>
      </c>
      <c r="AB18" s="611"/>
      <c r="AC18" s="394" t="s">
        <v>45</v>
      </c>
    </row>
    <row r="19" spans="1:29" ht="13.5" customHeight="1">
      <c r="A19" s="430" t="s">
        <v>2293</v>
      </c>
      <c r="B19" s="601" t="s">
        <v>2291</v>
      </c>
      <c r="C19" s="617" t="s">
        <v>2292</v>
      </c>
      <c r="D19" s="615" t="s">
        <v>151</v>
      </c>
      <c r="E19" s="534">
        <v>4.012</v>
      </c>
      <c r="F19" s="372">
        <f t="shared" si="0"/>
        <v>15</v>
      </c>
      <c r="G19" s="535" t="s">
        <v>30</v>
      </c>
      <c r="H19" s="373" t="e">
        <f t="shared" si="1"/>
        <v>#VALUE!</v>
      </c>
      <c r="I19" s="541" t="s">
        <v>30</v>
      </c>
      <c r="J19" s="374" t="e">
        <f t="shared" si="2"/>
        <v>#VALUE!</v>
      </c>
      <c r="K19" s="539">
        <v>3.55</v>
      </c>
      <c r="L19" s="372">
        <f t="shared" si="3"/>
        <v>21</v>
      </c>
      <c r="M19" s="537" t="s">
        <v>30</v>
      </c>
      <c r="N19" s="373" t="e">
        <f t="shared" si="4"/>
        <v>#N/A</v>
      </c>
      <c r="O19" s="538" t="s">
        <v>30</v>
      </c>
      <c r="P19" s="374" t="e">
        <f t="shared" si="5"/>
        <v>#N/A</v>
      </c>
      <c r="Q19" s="539">
        <v>7.6</v>
      </c>
      <c r="R19" s="372">
        <f t="shared" si="6"/>
        <v>27</v>
      </c>
      <c r="S19" s="537" t="s">
        <v>30</v>
      </c>
      <c r="T19" s="373" t="e">
        <f t="shared" si="7"/>
        <v>#N/A</v>
      </c>
      <c r="U19" s="538" t="s">
        <v>30</v>
      </c>
      <c r="V19" s="374" t="e">
        <f t="shared" si="8"/>
        <v>#N/A</v>
      </c>
      <c r="W19" s="540">
        <f t="shared" si="9"/>
        <v>63</v>
      </c>
      <c r="X19" s="375" t="e">
        <f t="shared" si="10"/>
        <v>#VALUE!</v>
      </c>
      <c r="Y19" s="376" t="e">
        <f t="shared" si="11"/>
        <v>#VALUE!</v>
      </c>
      <c r="Z19" s="376">
        <v>17</v>
      </c>
      <c r="AA19" s="377" t="e">
        <f t="shared" si="12"/>
        <v>#VALUE!</v>
      </c>
      <c r="AB19" s="611"/>
      <c r="AC19" s="394" t="s">
        <v>45</v>
      </c>
    </row>
    <row r="20" spans="1:29" ht="13.5" customHeight="1">
      <c r="A20" s="430" t="s">
        <v>1586</v>
      </c>
      <c r="B20" s="601" t="s">
        <v>1584</v>
      </c>
      <c r="C20" s="617" t="s">
        <v>1585</v>
      </c>
      <c r="D20" s="615" t="s">
        <v>158</v>
      </c>
      <c r="E20" s="534">
        <v>3.533</v>
      </c>
      <c r="F20" s="372">
        <f t="shared" si="0"/>
        <v>16</v>
      </c>
      <c r="G20" s="535" t="s">
        <v>30</v>
      </c>
      <c r="H20" s="373" t="e">
        <f t="shared" si="1"/>
        <v>#VALUE!</v>
      </c>
      <c r="I20" s="541" t="s">
        <v>30</v>
      </c>
      <c r="J20" s="374" t="e">
        <f t="shared" si="2"/>
        <v>#VALUE!</v>
      </c>
      <c r="K20" s="539">
        <v>3.45</v>
      </c>
      <c r="L20" s="372">
        <f t="shared" si="3"/>
        <v>18</v>
      </c>
      <c r="M20" s="537" t="s">
        <v>30</v>
      </c>
      <c r="N20" s="373" t="e">
        <f t="shared" si="4"/>
        <v>#N/A</v>
      </c>
      <c r="O20" s="538" t="s">
        <v>30</v>
      </c>
      <c r="P20" s="374" t="e">
        <f t="shared" si="5"/>
        <v>#N/A</v>
      </c>
      <c r="Q20" s="539">
        <v>8.25</v>
      </c>
      <c r="R20" s="372">
        <f t="shared" si="6"/>
        <v>28</v>
      </c>
      <c r="S20" s="537" t="s">
        <v>30</v>
      </c>
      <c r="T20" s="373" t="e">
        <f t="shared" si="7"/>
        <v>#N/A</v>
      </c>
      <c r="U20" s="538" t="s">
        <v>30</v>
      </c>
      <c r="V20" s="374" t="e">
        <f t="shared" si="8"/>
        <v>#N/A</v>
      </c>
      <c r="W20" s="540">
        <f t="shared" si="9"/>
        <v>62</v>
      </c>
      <c r="X20" s="375" t="e">
        <f t="shared" si="10"/>
        <v>#VALUE!</v>
      </c>
      <c r="Y20" s="376" t="e">
        <f t="shared" si="11"/>
        <v>#VALUE!</v>
      </c>
      <c r="Z20" s="376">
        <v>18</v>
      </c>
      <c r="AA20" s="377" t="e">
        <f t="shared" si="12"/>
        <v>#VALUE!</v>
      </c>
      <c r="AB20" s="611"/>
      <c r="AC20" s="394" t="s">
        <v>45</v>
      </c>
    </row>
    <row r="21" spans="1:29" ht="13.5" customHeight="1">
      <c r="A21" s="430">
        <v>1583519</v>
      </c>
      <c r="B21" s="601" t="s">
        <v>1484</v>
      </c>
      <c r="C21" s="617" t="s">
        <v>1485</v>
      </c>
      <c r="D21" s="615" t="s">
        <v>1126</v>
      </c>
      <c r="E21" s="534">
        <v>4.002</v>
      </c>
      <c r="F21" s="372">
        <f t="shared" si="0"/>
        <v>15</v>
      </c>
      <c r="G21" s="535" t="s">
        <v>30</v>
      </c>
      <c r="H21" s="373" t="e">
        <f t="shared" si="1"/>
        <v>#VALUE!</v>
      </c>
      <c r="I21" s="541" t="s">
        <v>30</v>
      </c>
      <c r="J21" s="374" t="e">
        <f t="shared" si="2"/>
        <v>#VALUE!</v>
      </c>
      <c r="K21" s="539">
        <v>3.5</v>
      </c>
      <c r="L21" s="372">
        <f t="shared" si="3"/>
        <v>19</v>
      </c>
      <c r="M21" s="537" t="s">
        <v>30</v>
      </c>
      <c r="N21" s="373" t="e">
        <f t="shared" si="4"/>
        <v>#N/A</v>
      </c>
      <c r="O21" s="538" t="s">
        <v>30</v>
      </c>
      <c r="P21" s="374" t="e">
        <f t="shared" si="5"/>
        <v>#N/A</v>
      </c>
      <c r="Q21" s="539">
        <v>8.24</v>
      </c>
      <c r="R21" s="372">
        <f t="shared" si="6"/>
        <v>28</v>
      </c>
      <c r="S21" s="537" t="s">
        <v>30</v>
      </c>
      <c r="T21" s="373" t="e">
        <f t="shared" si="7"/>
        <v>#N/A</v>
      </c>
      <c r="U21" s="538" t="s">
        <v>30</v>
      </c>
      <c r="V21" s="374" t="e">
        <f t="shared" si="8"/>
        <v>#N/A</v>
      </c>
      <c r="W21" s="540">
        <f t="shared" si="9"/>
        <v>62</v>
      </c>
      <c r="X21" s="375" t="e">
        <f t="shared" si="10"/>
        <v>#VALUE!</v>
      </c>
      <c r="Y21" s="376" t="e">
        <f t="shared" si="11"/>
        <v>#VALUE!</v>
      </c>
      <c r="Z21" s="376">
        <v>18</v>
      </c>
      <c r="AA21" s="377" t="e">
        <f t="shared" si="12"/>
        <v>#VALUE!</v>
      </c>
      <c r="AB21" s="611"/>
      <c r="AC21" s="394" t="s">
        <v>45</v>
      </c>
    </row>
    <row r="22" spans="1:29" ht="13.5" customHeight="1">
      <c r="A22" s="430" t="s">
        <v>1872</v>
      </c>
      <c r="B22" s="601" t="s">
        <v>1871</v>
      </c>
      <c r="C22" s="617" t="s">
        <v>1753</v>
      </c>
      <c r="D22" s="615" t="s">
        <v>1127</v>
      </c>
      <c r="E22" s="534">
        <v>3.553</v>
      </c>
      <c r="F22" s="372">
        <f t="shared" si="0"/>
        <v>16</v>
      </c>
      <c r="G22" s="535" t="s">
        <v>30</v>
      </c>
      <c r="H22" s="373" t="e">
        <f t="shared" si="1"/>
        <v>#VALUE!</v>
      </c>
      <c r="I22" s="541" t="s">
        <v>30</v>
      </c>
      <c r="J22" s="374" t="e">
        <f t="shared" si="2"/>
        <v>#VALUE!</v>
      </c>
      <c r="K22" s="539">
        <v>3.5</v>
      </c>
      <c r="L22" s="372">
        <f t="shared" si="3"/>
        <v>19</v>
      </c>
      <c r="M22" s="537" t="s">
        <v>30</v>
      </c>
      <c r="N22" s="373" t="e">
        <f t="shared" si="4"/>
        <v>#N/A</v>
      </c>
      <c r="O22" s="538" t="s">
        <v>30</v>
      </c>
      <c r="P22" s="374" t="e">
        <f t="shared" si="5"/>
        <v>#N/A</v>
      </c>
      <c r="Q22" s="539">
        <v>7.75</v>
      </c>
      <c r="R22" s="372">
        <f t="shared" si="6"/>
        <v>27</v>
      </c>
      <c r="S22" s="537" t="s">
        <v>30</v>
      </c>
      <c r="T22" s="373" t="e">
        <f t="shared" si="7"/>
        <v>#N/A</v>
      </c>
      <c r="U22" s="538" t="s">
        <v>30</v>
      </c>
      <c r="V22" s="374" t="e">
        <f t="shared" si="8"/>
        <v>#N/A</v>
      </c>
      <c r="W22" s="540">
        <f t="shared" si="9"/>
        <v>62</v>
      </c>
      <c r="X22" s="375" t="e">
        <f t="shared" si="10"/>
        <v>#VALUE!</v>
      </c>
      <c r="Y22" s="376" t="e">
        <f t="shared" si="11"/>
        <v>#VALUE!</v>
      </c>
      <c r="Z22" s="376">
        <v>18</v>
      </c>
      <c r="AA22" s="377" t="e">
        <f t="shared" si="12"/>
        <v>#VALUE!</v>
      </c>
      <c r="AB22" s="611"/>
      <c r="AC22" s="394" t="s">
        <v>45</v>
      </c>
    </row>
    <row r="23" spans="1:29" ht="13.5" customHeight="1">
      <c r="A23" s="430" t="s">
        <v>2423</v>
      </c>
      <c r="B23" s="601" t="s">
        <v>2421</v>
      </c>
      <c r="C23" s="617" t="s">
        <v>2422</v>
      </c>
      <c r="D23" s="615" t="s">
        <v>175</v>
      </c>
      <c r="E23" s="534">
        <v>3.456</v>
      </c>
      <c r="F23" s="372">
        <f t="shared" si="0"/>
        <v>18</v>
      </c>
      <c r="G23" s="535" t="s">
        <v>30</v>
      </c>
      <c r="H23" s="373" t="e">
        <f t="shared" si="1"/>
        <v>#VALUE!</v>
      </c>
      <c r="I23" s="541" t="s">
        <v>30</v>
      </c>
      <c r="J23" s="374" t="e">
        <f t="shared" si="2"/>
        <v>#VALUE!</v>
      </c>
      <c r="K23" s="539">
        <v>4</v>
      </c>
      <c r="L23" s="372">
        <f t="shared" si="3"/>
        <v>27</v>
      </c>
      <c r="M23" s="537" t="s">
        <v>30</v>
      </c>
      <c r="N23" s="373" t="e">
        <f t="shared" si="4"/>
        <v>#N/A</v>
      </c>
      <c r="O23" s="538" t="s">
        <v>30</v>
      </c>
      <c r="P23" s="374" t="e">
        <f t="shared" si="5"/>
        <v>#N/A</v>
      </c>
      <c r="Q23" s="539">
        <v>6</v>
      </c>
      <c r="R23" s="372">
        <f t="shared" si="6"/>
        <v>17</v>
      </c>
      <c r="S23" s="537" t="s">
        <v>30</v>
      </c>
      <c r="T23" s="373" t="e">
        <f t="shared" si="7"/>
        <v>#N/A</v>
      </c>
      <c r="U23" s="538" t="s">
        <v>30</v>
      </c>
      <c r="V23" s="374" t="e">
        <f t="shared" si="8"/>
        <v>#N/A</v>
      </c>
      <c r="W23" s="540">
        <f t="shared" si="9"/>
        <v>62</v>
      </c>
      <c r="X23" s="375" t="e">
        <f t="shared" si="10"/>
        <v>#VALUE!</v>
      </c>
      <c r="Y23" s="376" t="e">
        <f t="shared" si="11"/>
        <v>#VALUE!</v>
      </c>
      <c r="Z23" s="376">
        <v>18</v>
      </c>
      <c r="AA23" s="377" t="e">
        <f t="shared" si="12"/>
        <v>#VALUE!</v>
      </c>
      <c r="AB23" s="611"/>
      <c r="AC23" s="394" t="s">
        <v>45</v>
      </c>
    </row>
    <row r="24" spans="1:29" ht="13.5" customHeight="1">
      <c r="A24" s="430" t="s">
        <v>1748</v>
      </c>
      <c r="B24" s="601" t="s">
        <v>1747</v>
      </c>
      <c r="C24" s="617" t="s">
        <v>1535</v>
      </c>
      <c r="D24" s="615" t="s">
        <v>153</v>
      </c>
      <c r="E24" s="534">
        <v>3.487</v>
      </c>
      <c r="F24" s="372">
        <f t="shared" si="0"/>
        <v>16</v>
      </c>
      <c r="G24" s="535" t="s">
        <v>30</v>
      </c>
      <c r="H24" s="373" t="e">
        <f t="shared" si="1"/>
        <v>#VALUE!</v>
      </c>
      <c r="I24" s="541" t="s">
        <v>30</v>
      </c>
      <c r="J24" s="374" t="e">
        <f t="shared" si="2"/>
        <v>#VALUE!</v>
      </c>
      <c r="K24" s="539">
        <v>3.6</v>
      </c>
      <c r="L24" s="372">
        <f t="shared" si="3"/>
        <v>22</v>
      </c>
      <c r="M24" s="537" t="s">
        <v>30</v>
      </c>
      <c r="N24" s="373" t="e">
        <f t="shared" si="4"/>
        <v>#N/A</v>
      </c>
      <c r="O24" s="538" t="s">
        <v>30</v>
      </c>
      <c r="P24" s="374" t="e">
        <f t="shared" si="5"/>
        <v>#N/A</v>
      </c>
      <c r="Q24" s="539">
        <v>6.88</v>
      </c>
      <c r="R24" s="372">
        <f t="shared" si="6"/>
        <v>23</v>
      </c>
      <c r="S24" s="537" t="s">
        <v>30</v>
      </c>
      <c r="T24" s="373" t="e">
        <f t="shared" si="7"/>
        <v>#N/A</v>
      </c>
      <c r="U24" s="538" t="s">
        <v>30</v>
      </c>
      <c r="V24" s="374" t="e">
        <f t="shared" si="8"/>
        <v>#N/A</v>
      </c>
      <c r="W24" s="540">
        <f t="shared" si="9"/>
        <v>61</v>
      </c>
      <c r="X24" s="375" t="e">
        <f t="shared" si="10"/>
        <v>#VALUE!</v>
      </c>
      <c r="Y24" s="376" t="e">
        <f t="shared" si="11"/>
        <v>#VALUE!</v>
      </c>
      <c r="Z24" s="376">
        <v>22</v>
      </c>
      <c r="AA24" s="377" t="e">
        <f t="shared" si="12"/>
        <v>#VALUE!</v>
      </c>
      <c r="AB24" s="611"/>
      <c r="AC24" s="394" t="s">
        <v>45</v>
      </c>
    </row>
    <row r="25" spans="1:29" ht="13.5" customHeight="1">
      <c r="A25" s="430">
        <v>1497450</v>
      </c>
      <c r="B25" s="601" t="s">
        <v>1195</v>
      </c>
      <c r="C25" s="617" t="s">
        <v>1196</v>
      </c>
      <c r="D25" s="615" t="s">
        <v>1126</v>
      </c>
      <c r="E25" s="534">
        <v>3.49</v>
      </c>
      <c r="F25" s="372">
        <f t="shared" si="0"/>
        <v>16</v>
      </c>
      <c r="G25" s="535" t="s">
        <v>30</v>
      </c>
      <c r="H25" s="373" t="e">
        <f t="shared" si="1"/>
        <v>#VALUE!</v>
      </c>
      <c r="I25" s="541" t="s">
        <v>30</v>
      </c>
      <c r="J25" s="374" t="e">
        <f t="shared" si="2"/>
        <v>#VALUE!</v>
      </c>
      <c r="K25" s="539">
        <v>3.7</v>
      </c>
      <c r="L25" s="372">
        <f t="shared" si="3"/>
        <v>23</v>
      </c>
      <c r="M25" s="537" t="s">
        <v>30</v>
      </c>
      <c r="N25" s="373" t="e">
        <f t="shared" si="4"/>
        <v>#N/A</v>
      </c>
      <c r="O25" s="538" t="s">
        <v>30</v>
      </c>
      <c r="P25" s="374" t="e">
        <f t="shared" si="5"/>
        <v>#N/A</v>
      </c>
      <c r="Q25" s="539">
        <v>6.7</v>
      </c>
      <c r="R25" s="372">
        <f t="shared" si="6"/>
        <v>22</v>
      </c>
      <c r="S25" s="537" t="s">
        <v>30</v>
      </c>
      <c r="T25" s="373" t="e">
        <f t="shared" si="7"/>
        <v>#N/A</v>
      </c>
      <c r="U25" s="538" t="s">
        <v>30</v>
      </c>
      <c r="V25" s="374" t="e">
        <f t="shared" si="8"/>
        <v>#N/A</v>
      </c>
      <c r="W25" s="540">
        <f t="shared" si="9"/>
        <v>61</v>
      </c>
      <c r="X25" s="375" t="e">
        <f t="shared" si="10"/>
        <v>#VALUE!</v>
      </c>
      <c r="Y25" s="376" t="e">
        <f t="shared" si="11"/>
        <v>#VALUE!</v>
      </c>
      <c r="Z25" s="376">
        <v>22</v>
      </c>
      <c r="AA25" s="377" t="e">
        <f t="shared" si="12"/>
        <v>#VALUE!</v>
      </c>
      <c r="AB25" s="611"/>
      <c r="AC25" s="394" t="s">
        <v>45</v>
      </c>
    </row>
    <row r="26" spans="1:29" ht="13.5" customHeight="1">
      <c r="A26" s="430">
        <v>1244692</v>
      </c>
      <c r="B26" s="601" t="s">
        <v>2507</v>
      </c>
      <c r="C26" s="617" t="s">
        <v>2484</v>
      </c>
      <c r="D26" s="615" t="s">
        <v>2485</v>
      </c>
      <c r="E26" s="534">
        <v>3.368</v>
      </c>
      <c r="F26" s="372">
        <f t="shared" si="0"/>
        <v>23</v>
      </c>
      <c r="G26" s="535" t="s">
        <v>30</v>
      </c>
      <c r="H26" s="373" t="e">
        <f t="shared" si="1"/>
        <v>#VALUE!</v>
      </c>
      <c r="I26" s="541" t="s">
        <v>30</v>
      </c>
      <c r="J26" s="374" t="e">
        <f t="shared" si="2"/>
        <v>#VALUE!</v>
      </c>
      <c r="K26" s="539">
        <v>3.55</v>
      </c>
      <c r="L26" s="372">
        <f t="shared" si="3"/>
        <v>21</v>
      </c>
      <c r="M26" s="537" t="s">
        <v>30</v>
      </c>
      <c r="N26" s="373" t="e">
        <f t="shared" si="4"/>
        <v>#N/A</v>
      </c>
      <c r="O26" s="538" t="s">
        <v>30</v>
      </c>
      <c r="P26" s="374" t="e">
        <f t="shared" si="5"/>
        <v>#N/A</v>
      </c>
      <c r="Q26" s="539">
        <v>5.9</v>
      </c>
      <c r="R26" s="372">
        <f t="shared" si="6"/>
        <v>16</v>
      </c>
      <c r="S26" s="537" t="s">
        <v>30</v>
      </c>
      <c r="T26" s="373" t="e">
        <f t="shared" si="7"/>
        <v>#N/A</v>
      </c>
      <c r="U26" s="538" t="s">
        <v>30</v>
      </c>
      <c r="V26" s="374" t="e">
        <f t="shared" si="8"/>
        <v>#N/A</v>
      </c>
      <c r="W26" s="540">
        <f t="shared" si="9"/>
        <v>60</v>
      </c>
      <c r="X26" s="375" t="e">
        <f t="shared" si="10"/>
        <v>#VALUE!</v>
      </c>
      <c r="Y26" s="376" t="e">
        <f t="shared" si="11"/>
        <v>#VALUE!</v>
      </c>
      <c r="Z26" s="376">
        <v>24</v>
      </c>
      <c r="AA26" s="377" t="e">
        <f t="shared" si="12"/>
        <v>#VALUE!</v>
      </c>
      <c r="AB26" s="611"/>
      <c r="AC26" s="394" t="s">
        <v>45</v>
      </c>
    </row>
    <row r="27" spans="1:29" ht="13.5" customHeight="1">
      <c r="A27" s="430">
        <v>1512571</v>
      </c>
      <c r="B27" s="601" t="s">
        <v>1251</v>
      </c>
      <c r="C27" s="617" t="s">
        <v>575</v>
      </c>
      <c r="D27" s="615" t="s">
        <v>169</v>
      </c>
      <c r="E27" s="534">
        <v>3.42</v>
      </c>
      <c r="F27" s="372">
        <f t="shared" si="0"/>
        <v>20</v>
      </c>
      <c r="G27" s="535" t="s">
        <v>30</v>
      </c>
      <c r="H27" s="373" t="e">
        <f t="shared" si="1"/>
        <v>#VALUE!</v>
      </c>
      <c r="I27" s="541" t="s">
        <v>30</v>
      </c>
      <c r="J27" s="374" t="e">
        <f t="shared" si="2"/>
        <v>#VALUE!</v>
      </c>
      <c r="K27" s="539">
        <v>3.1</v>
      </c>
      <c r="L27" s="372">
        <f t="shared" si="3"/>
        <v>12</v>
      </c>
      <c r="M27" s="537" t="s">
        <v>30</v>
      </c>
      <c r="N27" s="373" t="e">
        <f t="shared" si="4"/>
        <v>#N/A</v>
      </c>
      <c r="O27" s="538" t="s">
        <v>30</v>
      </c>
      <c r="P27" s="374" t="e">
        <f t="shared" si="5"/>
        <v>#N/A</v>
      </c>
      <c r="Q27" s="539">
        <v>7.8</v>
      </c>
      <c r="R27" s="372">
        <f t="shared" si="6"/>
        <v>27</v>
      </c>
      <c r="S27" s="537" t="s">
        <v>30</v>
      </c>
      <c r="T27" s="373" t="e">
        <f t="shared" si="7"/>
        <v>#N/A</v>
      </c>
      <c r="U27" s="538" t="s">
        <v>30</v>
      </c>
      <c r="V27" s="374" t="e">
        <f t="shared" si="8"/>
        <v>#N/A</v>
      </c>
      <c r="W27" s="540">
        <f t="shared" si="9"/>
        <v>59</v>
      </c>
      <c r="X27" s="375" t="e">
        <f t="shared" si="10"/>
        <v>#VALUE!</v>
      </c>
      <c r="Y27" s="376" t="e">
        <f t="shared" si="11"/>
        <v>#VALUE!</v>
      </c>
      <c r="Z27" s="376">
        <v>25</v>
      </c>
      <c r="AA27" s="377" t="e">
        <f t="shared" si="12"/>
        <v>#VALUE!</v>
      </c>
      <c r="AB27" s="611"/>
      <c r="AC27" s="394" t="s">
        <v>45</v>
      </c>
    </row>
    <row r="28" spans="1:29" ht="13.5" customHeight="1">
      <c r="A28" s="430" t="s">
        <v>2403</v>
      </c>
      <c r="B28" s="601" t="s">
        <v>2402</v>
      </c>
      <c r="C28" s="617" t="s">
        <v>1570</v>
      </c>
      <c r="D28" s="615" t="s">
        <v>175</v>
      </c>
      <c r="E28" s="534">
        <v>4.18</v>
      </c>
      <c r="F28" s="372">
        <f t="shared" si="0"/>
        <v>14</v>
      </c>
      <c r="G28" s="535" t="s">
        <v>30</v>
      </c>
      <c r="H28" s="373" t="e">
        <f t="shared" si="1"/>
        <v>#VALUE!</v>
      </c>
      <c r="I28" s="541" t="s">
        <v>30</v>
      </c>
      <c r="J28" s="374" t="e">
        <f t="shared" si="2"/>
        <v>#VALUE!</v>
      </c>
      <c r="K28" s="539">
        <v>3.45</v>
      </c>
      <c r="L28" s="372">
        <f t="shared" si="3"/>
        <v>18</v>
      </c>
      <c r="M28" s="537" t="s">
        <v>30</v>
      </c>
      <c r="N28" s="373" t="e">
        <f t="shared" si="4"/>
        <v>#N/A</v>
      </c>
      <c r="O28" s="538" t="s">
        <v>30</v>
      </c>
      <c r="P28" s="374" t="e">
        <f t="shared" si="5"/>
        <v>#N/A</v>
      </c>
      <c r="Q28" s="539">
        <v>7.77</v>
      </c>
      <c r="R28" s="372">
        <f t="shared" si="6"/>
        <v>27</v>
      </c>
      <c r="S28" s="537" t="s">
        <v>30</v>
      </c>
      <c r="T28" s="373" t="e">
        <f t="shared" si="7"/>
        <v>#N/A</v>
      </c>
      <c r="U28" s="538" t="s">
        <v>30</v>
      </c>
      <c r="V28" s="374" t="e">
        <f t="shared" si="8"/>
        <v>#N/A</v>
      </c>
      <c r="W28" s="540">
        <f t="shared" si="9"/>
        <v>59</v>
      </c>
      <c r="X28" s="375" t="e">
        <f t="shared" si="10"/>
        <v>#VALUE!</v>
      </c>
      <c r="Y28" s="376" t="e">
        <f t="shared" si="11"/>
        <v>#VALUE!</v>
      </c>
      <c r="Z28" s="376">
        <v>25</v>
      </c>
      <c r="AA28" s="377" t="e">
        <f t="shared" si="12"/>
        <v>#VALUE!</v>
      </c>
      <c r="AB28" s="611"/>
      <c r="AC28" s="394" t="s">
        <v>45</v>
      </c>
    </row>
    <row r="29" spans="1:29" ht="13.5" customHeight="1">
      <c r="A29" s="430" t="s">
        <v>2205</v>
      </c>
      <c r="B29" s="601" t="s">
        <v>2204</v>
      </c>
      <c r="C29" s="617" t="s">
        <v>1756</v>
      </c>
      <c r="D29" s="615" t="s">
        <v>177</v>
      </c>
      <c r="E29" s="534">
        <v>4.194</v>
      </c>
      <c r="F29" s="372">
        <f t="shared" si="0"/>
        <v>14</v>
      </c>
      <c r="G29" s="535" t="s">
        <v>30</v>
      </c>
      <c r="H29" s="373" t="e">
        <f t="shared" si="1"/>
        <v>#VALUE!</v>
      </c>
      <c r="I29" s="541" t="s">
        <v>30</v>
      </c>
      <c r="J29" s="374" t="e">
        <f t="shared" si="2"/>
        <v>#VALUE!</v>
      </c>
      <c r="K29" s="539">
        <v>3.5</v>
      </c>
      <c r="L29" s="372">
        <f t="shared" si="3"/>
        <v>19</v>
      </c>
      <c r="M29" s="537" t="s">
        <v>30</v>
      </c>
      <c r="N29" s="373" t="e">
        <f t="shared" si="4"/>
        <v>#N/A</v>
      </c>
      <c r="O29" s="538" t="s">
        <v>30</v>
      </c>
      <c r="P29" s="374" t="e">
        <f t="shared" si="5"/>
        <v>#N/A</v>
      </c>
      <c r="Q29" s="539">
        <v>7.4</v>
      </c>
      <c r="R29" s="372">
        <f t="shared" si="6"/>
        <v>26</v>
      </c>
      <c r="S29" s="537" t="s">
        <v>30</v>
      </c>
      <c r="T29" s="373" t="e">
        <f t="shared" si="7"/>
        <v>#N/A</v>
      </c>
      <c r="U29" s="538" t="s">
        <v>30</v>
      </c>
      <c r="V29" s="374" t="e">
        <f t="shared" si="8"/>
        <v>#N/A</v>
      </c>
      <c r="W29" s="540">
        <f t="shared" si="9"/>
        <v>59</v>
      </c>
      <c r="X29" s="375" t="e">
        <f t="shared" si="10"/>
        <v>#VALUE!</v>
      </c>
      <c r="Y29" s="376" t="e">
        <f t="shared" si="11"/>
        <v>#VALUE!</v>
      </c>
      <c r="Z29" s="376">
        <v>25</v>
      </c>
      <c r="AA29" s="377" t="e">
        <f t="shared" si="12"/>
        <v>#VALUE!</v>
      </c>
      <c r="AB29" s="611"/>
      <c r="AC29" s="394" t="s">
        <v>45</v>
      </c>
    </row>
    <row r="30" spans="1:29" ht="13.5" customHeight="1">
      <c r="A30" s="430" t="s">
        <v>2001</v>
      </c>
      <c r="B30" s="601" t="s">
        <v>2000</v>
      </c>
      <c r="C30" s="617" t="s">
        <v>1826</v>
      </c>
      <c r="D30" s="615" t="s">
        <v>1116</v>
      </c>
      <c r="E30" s="534">
        <v>4.273</v>
      </c>
      <c r="F30" s="372">
        <f t="shared" si="0"/>
        <v>13</v>
      </c>
      <c r="G30" s="535" t="s">
        <v>30</v>
      </c>
      <c r="H30" s="373" t="e">
        <f t="shared" si="1"/>
        <v>#VALUE!</v>
      </c>
      <c r="I30" s="541" t="s">
        <v>30</v>
      </c>
      <c r="J30" s="374" t="e">
        <f t="shared" si="2"/>
        <v>#VALUE!</v>
      </c>
      <c r="K30" s="539">
        <v>3.55</v>
      </c>
      <c r="L30" s="372">
        <f t="shared" si="3"/>
        <v>21</v>
      </c>
      <c r="M30" s="537" t="s">
        <v>30</v>
      </c>
      <c r="N30" s="373" t="e">
        <f t="shared" si="4"/>
        <v>#N/A</v>
      </c>
      <c r="O30" s="538" t="s">
        <v>30</v>
      </c>
      <c r="P30" s="374" t="e">
        <f t="shared" si="5"/>
        <v>#N/A</v>
      </c>
      <c r="Q30" s="539">
        <v>7.27</v>
      </c>
      <c r="R30" s="372">
        <f t="shared" si="6"/>
        <v>25</v>
      </c>
      <c r="S30" s="537" t="s">
        <v>30</v>
      </c>
      <c r="T30" s="373" t="e">
        <f t="shared" si="7"/>
        <v>#N/A</v>
      </c>
      <c r="U30" s="538" t="s">
        <v>30</v>
      </c>
      <c r="V30" s="374" t="e">
        <f t="shared" si="8"/>
        <v>#N/A</v>
      </c>
      <c r="W30" s="540">
        <f t="shared" si="9"/>
        <v>59</v>
      </c>
      <c r="X30" s="375" t="e">
        <f t="shared" si="10"/>
        <v>#VALUE!</v>
      </c>
      <c r="Y30" s="376" t="e">
        <f t="shared" si="11"/>
        <v>#VALUE!</v>
      </c>
      <c r="Z30" s="376">
        <v>25</v>
      </c>
      <c r="AA30" s="377" t="e">
        <f t="shared" si="12"/>
        <v>#VALUE!</v>
      </c>
      <c r="AB30" s="611"/>
      <c r="AC30" s="394" t="s">
        <v>45</v>
      </c>
    </row>
    <row r="31" spans="1:29" ht="13.5" customHeight="1">
      <c r="A31" s="430" t="s">
        <v>1995</v>
      </c>
      <c r="B31" s="601" t="s">
        <v>1993</v>
      </c>
      <c r="C31" s="617" t="s">
        <v>1994</v>
      </c>
      <c r="D31" s="615" t="s">
        <v>1116</v>
      </c>
      <c r="E31" s="534">
        <v>4.302</v>
      </c>
      <c r="F31" s="372">
        <f t="shared" si="0"/>
        <v>13</v>
      </c>
      <c r="G31" s="535" t="s">
        <v>30</v>
      </c>
      <c r="H31" s="373" t="e">
        <f t="shared" si="1"/>
        <v>#VALUE!</v>
      </c>
      <c r="I31" s="541" t="s">
        <v>30</v>
      </c>
      <c r="J31" s="374" t="e">
        <f t="shared" si="2"/>
        <v>#VALUE!</v>
      </c>
      <c r="K31" s="539">
        <v>3.15</v>
      </c>
      <c r="L31" s="372">
        <f t="shared" si="3"/>
        <v>13</v>
      </c>
      <c r="M31" s="537" t="s">
        <v>30</v>
      </c>
      <c r="N31" s="373" t="e">
        <f t="shared" si="4"/>
        <v>#N/A</v>
      </c>
      <c r="O31" s="538" t="s">
        <v>30</v>
      </c>
      <c r="P31" s="374" t="e">
        <f t="shared" si="5"/>
        <v>#N/A</v>
      </c>
      <c r="Q31" s="539">
        <v>10.36</v>
      </c>
      <c r="R31" s="372">
        <f t="shared" si="6"/>
        <v>31</v>
      </c>
      <c r="S31" s="537" t="s">
        <v>30</v>
      </c>
      <c r="T31" s="373" t="e">
        <f t="shared" si="7"/>
        <v>#N/A</v>
      </c>
      <c r="U31" s="538" t="s">
        <v>30</v>
      </c>
      <c r="V31" s="374" t="e">
        <f t="shared" si="8"/>
        <v>#N/A</v>
      </c>
      <c r="W31" s="540">
        <f t="shared" si="9"/>
        <v>57</v>
      </c>
      <c r="X31" s="375" t="e">
        <f t="shared" si="10"/>
        <v>#VALUE!</v>
      </c>
      <c r="Y31" s="376" t="e">
        <f t="shared" si="11"/>
        <v>#VALUE!</v>
      </c>
      <c r="Z31" s="376">
        <v>29</v>
      </c>
      <c r="AA31" s="377" t="e">
        <f t="shared" si="12"/>
        <v>#VALUE!</v>
      </c>
      <c r="AB31" s="611"/>
      <c r="AC31" s="394" t="s">
        <v>45</v>
      </c>
    </row>
    <row r="32" spans="1:29" ht="13.5" customHeight="1">
      <c r="A32" s="430">
        <v>1320093</v>
      </c>
      <c r="B32" s="601" t="s">
        <v>1245</v>
      </c>
      <c r="C32" s="617" t="s">
        <v>1246</v>
      </c>
      <c r="D32" s="615" t="s">
        <v>169</v>
      </c>
      <c r="E32" s="534">
        <v>4.18</v>
      </c>
      <c r="F32" s="372">
        <f t="shared" si="0"/>
        <v>14</v>
      </c>
      <c r="G32" s="535" t="s">
        <v>30</v>
      </c>
      <c r="H32" s="373" t="e">
        <f t="shared" si="1"/>
        <v>#VALUE!</v>
      </c>
      <c r="I32" s="541" t="s">
        <v>30</v>
      </c>
      <c r="J32" s="374" t="e">
        <f t="shared" si="2"/>
        <v>#VALUE!</v>
      </c>
      <c r="K32" s="539">
        <v>3.35</v>
      </c>
      <c r="L32" s="372">
        <f t="shared" si="3"/>
        <v>15</v>
      </c>
      <c r="M32" s="537" t="s">
        <v>30</v>
      </c>
      <c r="N32" s="373" t="e">
        <f t="shared" si="4"/>
        <v>#N/A</v>
      </c>
      <c r="O32" s="538" t="s">
        <v>30</v>
      </c>
      <c r="P32" s="374" t="e">
        <f t="shared" si="5"/>
        <v>#N/A</v>
      </c>
      <c r="Q32" s="539">
        <v>8.63</v>
      </c>
      <c r="R32" s="372">
        <f t="shared" si="6"/>
        <v>28</v>
      </c>
      <c r="S32" s="537" t="s">
        <v>30</v>
      </c>
      <c r="T32" s="373" t="e">
        <f t="shared" si="7"/>
        <v>#N/A</v>
      </c>
      <c r="U32" s="538" t="s">
        <v>30</v>
      </c>
      <c r="V32" s="374" t="e">
        <f t="shared" si="8"/>
        <v>#N/A</v>
      </c>
      <c r="W32" s="540">
        <f t="shared" si="9"/>
        <v>57</v>
      </c>
      <c r="X32" s="375" t="e">
        <f t="shared" si="10"/>
        <v>#VALUE!</v>
      </c>
      <c r="Y32" s="376" t="e">
        <f t="shared" si="11"/>
        <v>#VALUE!</v>
      </c>
      <c r="Z32" s="376">
        <v>29</v>
      </c>
      <c r="AA32" s="377" t="e">
        <f t="shared" si="12"/>
        <v>#VALUE!</v>
      </c>
      <c r="AB32" s="611"/>
      <c r="AC32" s="394" t="s">
        <v>45</v>
      </c>
    </row>
    <row r="33" spans="1:29" ht="13.5" customHeight="1">
      <c r="A33" s="430">
        <v>1382787</v>
      </c>
      <c r="B33" s="601" t="s">
        <v>1201</v>
      </c>
      <c r="C33" s="617" t="s">
        <v>1202</v>
      </c>
      <c r="D33" s="615" t="s">
        <v>1126</v>
      </c>
      <c r="E33" s="534">
        <v>4.209</v>
      </c>
      <c r="F33" s="372">
        <f t="shared" si="0"/>
        <v>14</v>
      </c>
      <c r="G33" s="535" t="s">
        <v>30</v>
      </c>
      <c r="H33" s="373" t="e">
        <f t="shared" si="1"/>
        <v>#VALUE!</v>
      </c>
      <c r="I33" s="541" t="s">
        <v>30</v>
      </c>
      <c r="J33" s="374" t="e">
        <f t="shared" si="2"/>
        <v>#VALUE!</v>
      </c>
      <c r="K33" s="539">
        <v>3.3</v>
      </c>
      <c r="L33" s="372">
        <f t="shared" si="3"/>
        <v>15</v>
      </c>
      <c r="M33" s="537" t="s">
        <v>30</v>
      </c>
      <c r="N33" s="373" t="e">
        <f t="shared" si="4"/>
        <v>#N/A</v>
      </c>
      <c r="O33" s="538" t="s">
        <v>30</v>
      </c>
      <c r="P33" s="374" t="e">
        <f t="shared" si="5"/>
        <v>#N/A</v>
      </c>
      <c r="Q33" s="539">
        <v>8.4</v>
      </c>
      <c r="R33" s="372">
        <f t="shared" si="6"/>
        <v>28</v>
      </c>
      <c r="S33" s="537" t="s">
        <v>30</v>
      </c>
      <c r="T33" s="373" t="e">
        <f t="shared" si="7"/>
        <v>#N/A</v>
      </c>
      <c r="U33" s="538" t="s">
        <v>30</v>
      </c>
      <c r="V33" s="374" t="e">
        <f t="shared" si="8"/>
        <v>#N/A</v>
      </c>
      <c r="W33" s="540">
        <f t="shared" si="9"/>
        <v>57</v>
      </c>
      <c r="X33" s="375" t="e">
        <f t="shared" si="10"/>
        <v>#VALUE!</v>
      </c>
      <c r="Y33" s="376" t="e">
        <f t="shared" si="11"/>
        <v>#VALUE!</v>
      </c>
      <c r="Z33" s="376">
        <v>29</v>
      </c>
      <c r="AA33" s="377" t="e">
        <f t="shared" si="12"/>
        <v>#VALUE!</v>
      </c>
      <c r="AB33" s="611"/>
      <c r="AC33" s="394" t="s">
        <v>45</v>
      </c>
    </row>
    <row r="34" spans="1:29" ht="13.5" customHeight="1">
      <c r="A34" s="430" t="s">
        <v>1757</v>
      </c>
      <c r="B34" s="601" t="s">
        <v>1755</v>
      </c>
      <c r="C34" s="617" t="s">
        <v>1756</v>
      </c>
      <c r="D34" s="615" t="s">
        <v>153</v>
      </c>
      <c r="E34" s="534">
        <v>4.231</v>
      </c>
      <c r="F34" s="372">
        <f t="shared" si="0"/>
        <v>14</v>
      </c>
      <c r="G34" s="535" t="s">
        <v>30</v>
      </c>
      <c r="H34" s="373" t="e">
        <f t="shared" si="1"/>
        <v>#VALUE!</v>
      </c>
      <c r="I34" s="541" t="s">
        <v>30</v>
      </c>
      <c r="J34" s="374" t="e">
        <f t="shared" si="2"/>
        <v>#VALUE!</v>
      </c>
      <c r="K34" s="539">
        <v>3.4</v>
      </c>
      <c r="L34" s="372">
        <f t="shared" si="3"/>
        <v>17</v>
      </c>
      <c r="M34" s="537" t="s">
        <v>30</v>
      </c>
      <c r="N34" s="373" t="e">
        <f t="shared" si="4"/>
        <v>#N/A</v>
      </c>
      <c r="O34" s="538" t="s">
        <v>30</v>
      </c>
      <c r="P34" s="374" t="e">
        <f t="shared" si="5"/>
        <v>#N/A</v>
      </c>
      <c r="Q34" s="539">
        <v>7.25</v>
      </c>
      <c r="R34" s="372">
        <f t="shared" si="6"/>
        <v>25</v>
      </c>
      <c r="S34" s="537" t="s">
        <v>30</v>
      </c>
      <c r="T34" s="373" t="e">
        <f t="shared" si="7"/>
        <v>#N/A</v>
      </c>
      <c r="U34" s="538" t="s">
        <v>30</v>
      </c>
      <c r="V34" s="374" t="e">
        <f t="shared" si="8"/>
        <v>#N/A</v>
      </c>
      <c r="W34" s="540">
        <f t="shared" si="9"/>
        <v>56</v>
      </c>
      <c r="X34" s="375" t="e">
        <f t="shared" si="10"/>
        <v>#VALUE!</v>
      </c>
      <c r="Y34" s="376" t="e">
        <f t="shared" si="11"/>
        <v>#VALUE!</v>
      </c>
      <c r="Z34" s="376">
        <v>32</v>
      </c>
      <c r="AA34" s="377" t="e">
        <f t="shared" si="12"/>
        <v>#VALUE!</v>
      </c>
      <c r="AB34" s="611"/>
      <c r="AC34" s="394" t="s">
        <v>45</v>
      </c>
    </row>
    <row r="35" spans="1:29" ht="13.5" customHeight="1">
      <c r="A35" s="430" t="s">
        <v>2116</v>
      </c>
      <c r="B35" s="601" t="s">
        <v>2114</v>
      </c>
      <c r="C35" s="617" t="s">
        <v>2115</v>
      </c>
      <c r="D35" s="615" t="s">
        <v>156</v>
      </c>
      <c r="E35" s="534">
        <v>4.148</v>
      </c>
      <c r="F35" s="372">
        <f aca="true" t="shared" si="13" ref="F35:F66">VLOOKUP(E35*(-1),DIST,2)</f>
        <v>14</v>
      </c>
      <c r="G35" s="535" t="s">
        <v>30</v>
      </c>
      <c r="H35" s="373" t="e">
        <f aca="true" t="shared" si="14" ref="H35:H66">VLOOKUP(G35*(-1),VIT,2)</f>
        <v>#VALUE!</v>
      </c>
      <c r="I35" s="541" t="s">
        <v>30</v>
      </c>
      <c r="J35" s="374" t="e">
        <f aca="true" t="shared" si="15" ref="J35:J66">VLOOKUP(I35*(-1),HAIES50,2)</f>
        <v>#VALUE!</v>
      </c>
      <c r="K35" s="539">
        <v>3.2</v>
      </c>
      <c r="L35" s="372">
        <f aca="true" t="shared" si="16" ref="L35:L66">VLOOKUP(K35,LONG,2)</f>
        <v>13</v>
      </c>
      <c r="M35" s="537" t="s">
        <v>30</v>
      </c>
      <c r="N35" s="373" t="e">
        <f aca="true" t="shared" si="17" ref="N35:N66">VLOOKUP(M35,HAUT,2)</f>
        <v>#N/A</v>
      </c>
      <c r="O35" s="538" t="s">
        <v>30</v>
      </c>
      <c r="P35" s="374" t="e">
        <f aca="true" t="shared" si="18" ref="P35:P66">VLOOKUP(O35,TRIPL,2)</f>
        <v>#N/A</v>
      </c>
      <c r="Q35" s="539">
        <v>8.6</v>
      </c>
      <c r="R35" s="372">
        <f aca="true" t="shared" si="19" ref="R35:R66">VLOOKUP(Q35,PDS,2)</f>
        <v>28</v>
      </c>
      <c r="S35" s="537" t="s">
        <v>30</v>
      </c>
      <c r="T35" s="373" t="e">
        <f aca="true" t="shared" si="20" ref="T35:T66">VLOOKUP(S35,VORT,2)</f>
        <v>#N/A</v>
      </c>
      <c r="U35" s="538" t="s">
        <v>30</v>
      </c>
      <c r="V35" s="374" t="e">
        <f aca="true" t="shared" si="21" ref="V35:V66">VLOOKUP(U35,CERC,2)</f>
        <v>#N/A</v>
      </c>
      <c r="W35" s="540">
        <f aca="true" t="shared" si="22" ref="W35:W67">SUM(F35,L35,R35)</f>
        <v>55</v>
      </c>
      <c r="X35" s="375" t="e">
        <f aca="true" t="shared" si="23" ref="X35:X67">H35+N35+T35</f>
        <v>#VALUE!</v>
      </c>
      <c r="Y35" s="376" t="e">
        <f aca="true" t="shared" si="24" ref="Y35:Y67">J35+P35+V35</f>
        <v>#VALUE!</v>
      </c>
      <c r="Z35" s="376">
        <v>33</v>
      </c>
      <c r="AA35" s="377" t="e">
        <f aca="true" t="shared" si="25" ref="AA35:AA67">W35+X35+Y35</f>
        <v>#VALUE!</v>
      </c>
      <c r="AB35" s="611"/>
      <c r="AC35" s="394" t="s">
        <v>45</v>
      </c>
    </row>
    <row r="36" spans="1:29" ht="13.5" customHeight="1">
      <c r="A36" s="430">
        <v>1591875</v>
      </c>
      <c r="B36" s="601" t="s">
        <v>1939</v>
      </c>
      <c r="C36" s="617" t="s">
        <v>1940</v>
      </c>
      <c r="D36" s="615" t="s">
        <v>169</v>
      </c>
      <c r="E36" s="534">
        <v>3.573</v>
      </c>
      <c r="F36" s="372">
        <f t="shared" si="13"/>
        <v>15</v>
      </c>
      <c r="G36" s="535" t="s">
        <v>30</v>
      </c>
      <c r="H36" s="373" t="e">
        <f t="shared" si="14"/>
        <v>#VALUE!</v>
      </c>
      <c r="I36" s="541" t="s">
        <v>30</v>
      </c>
      <c r="J36" s="374" t="e">
        <f t="shared" si="15"/>
        <v>#VALUE!</v>
      </c>
      <c r="K36" s="539">
        <v>3.15</v>
      </c>
      <c r="L36" s="372">
        <f t="shared" si="16"/>
        <v>13</v>
      </c>
      <c r="M36" s="537" t="s">
        <v>30</v>
      </c>
      <c r="N36" s="373" t="e">
        <f t="shared" si="17"/>
        <v>#N/A</v>
      </c>
      <c r="O36" s="538" t="s">
        <v>30</v>
      </c>
      <c r="P36" s="374" t="e">
        <f t="shared" si="18"/>
        <v>#N/A</v>
      </c>
      <c r="Q36" s="539">
        <v>8</v>
      </c>
      <c r="R36" s="372">
        <f t="shared" si="19"/>
        <v>27</v>
      </c>
      <c r="S36" s="537" t="s">
        <v>30</v>
      </c>
      <c r="T36" s="373" t="e">
        <f t="shared" si="20"/>
        <v>#N/A</v>
      </c>
      <c r="U36" s="538" t="s">
        <v>30</v>
      </c>
      <c r="V36" s="374" t="e">
        <f t="shared" si="21"/>
        <v>#N/A</v>
      </c>
      <c r="W36" s="540">
        <f t="shared" si="22"/>
        <v>55</v>
      </c>
      <c r="X36" s="375" t="e">
        <f t="shared" si="23"/>
        <v>#VALUE!</v>
      </c>
      <c r="Y36" s="376" t="e">
        <f t="shared" si="24"/>
        <v>#VALUE!</v>
      </c>
      <c r="Z36" s="376">
        <v>33</v>
      </c>
      <c r="AA36" s="377" t="e">
        <f t="shared" si="25"/>
        <v>#VALUE!</v>
      </c>
      <c r="AB36" s="611"/>
      <c r="AC36" s="394" t="s">
        <v>45</v>
      </c>
    </row>
    <row r="37" spans="1:29" ht="13.5" customHeight="1">
      <c r="A37" s="430" t="s">
        <v>2113</v>
      </c>
      <c r="B37" s="601" t="s">
        <v>2111</v>
      </c>
      <c r="C37" s="617" t="s">
        <v>2112</v>
      </c>
      <c r="D37" s="615" t="s">
        <v>156</v>
      </c>
      <c r="E37" s="534">
        <v>4.044</v>
      </c>
      <c r="F37" s="372">
        <f t="shared" si="13"/>
        <v>15</v>
      </c>
      <c r="G37" s="535" t="s">
        <v>30</v>
      </c>
      <c r="H37" s="373" t="e">
        <f t="shared" si="14"/>
        <v>#VALUE!</v>
      </c>
      <c r="I37" s="541" t="s">
        <v>30</v>
      </c>
      <c r="J37" s="374" t="e">
        <f t="shared" si="15"/>
        <v>#VALUE!</v>
      </c>
      <c r="K37" s="539">
        <v>3.15</v>
      </c>
      <c r="L37" s="372">
        <f t="shared" si="16"/>
        <v>13</v>
      </c>
      <c r="M37" s="537" t="s">
        <v>30</v>
      </c>
      <c r="N37" s="373" t="e">
        <f t="shared" si="17"/>
        <v>#N/A</v>
      </c>
      <c r="O37" s="538" t="s">
        <v>30</v>
      </c>
      <c r="P37" s="374" t="e">
        <f t="shared" si="18"/>
        <v>#N/A</v>
      </c>
      <c r="Q37" s="539">
        <v>7.7</v>
      </c>
      <c r="R37" s="372">
        <f t="shared" si="19"/>
        <v>27</v>
      </c>
      <c r="S37" s="537" t="s">
        <v>30</v>
      </c>
      <c r="T37" s="373" t="e">
        <f t="shared" si="20"/>
        <v>#N/A</v>
      </c>
      <c r="U37" s="538" t="s">
        <v>30</v>
      </c>
      <c r="V37" s="374" t="e">
        <f t="shared" si="21"/>
        <v>#N/A</v>
      </c>
      <c r="W37" s="540">
        <f t="shared" si="22"/>
        <v>55</v>
      </c>
      <c r="X37" s="375" t="e">
        <f t="shared" si="23"/>
        <v>#VALUE!</v>
      </c>
      <c r="Y37" s="376" t="e">
        <f t="shared" si="24"/>
        <v>#VALUE!</v>
      </c>
      <c r="Z37" s="376">
        <v>33</v>
      </c>
      <c r="AA37" s="377" t="e">
        <f t="shared" si="25"/>
        <v>#VALUE!</v>
      </c>
      <c r="AB37" s="611"/>
      <c r="AC37" s="394" t="s">
        <v>45</v>
      </c>
    </row>
    <row r="38" spans="1:29" ht="13.5" customHeight="1">
      <c r="A38" s="430" t="s">
        <v>2110</v>
      </c>
      <c r="B38" s="601" t="s">
        <v>2108</v>
      </c>
      <c r="C38" s="617" t="s">
        <v>2109</v>
      </c>
      <c r="D38" s="615" t="s">
        <v>156</v>
      </c>
      <c r="E38" s="534">
        <v>4.12</v>
      </c>
      <c r="F38" s="372">
        <f t="shared" si="13"/>
        <v>14</v>
      </c>
      <c r="G38" s="535" t="s">
        <v>30</v>
      </c>
      <c r="H38" s="373" t="e">
        <f t="shared" si="14"/>
        <v>#VALUE!</v>
      </c>
      <c r="I38" s="541" t="s">
        <v>30</v>
      </c>
      <c r="J38" s="374" t="e">
        <f t="shared" si="15"/>
        <v>#VALUE!</v>
      </c>
      <c r="K38" s="539">
        <v>3.3</v>
      </c>
      <c r="L38" s="372">
        <f t="shared" si="16"/>
        <v>15</v>
      </c>
      <c r="M38" s="537" t="s">
        <v>30</v>
      </c>
      <c r="N38" s="373" t="e">
        <f t="shared" si="17"/>
        <v>#N/A</v>
      </c>
      <c r="O38" s="538" t="s">
        <v>30</v>
      </c>
      <c r="P38" s="374" t="e">
        <f t="shared" si="18"/>
        <v>#N/A</v>
      </c>
      <c r="Q38" s="539">
        <v>7.35</v>
      </c>
      <c r="R38" s="372">
        <f t="shared" si="19"/>
        <v>26</v>
      </c>
      <c r="S38" s="537" t="s">
        <v>30</v>
      </c>
      <c r="T38" s="373" t="e">
        <f t="shared" si="20"/>
        <v>#N/A</v>
      </c>
      <c r="U38" s="538" t="s">
        <v>30</v>
      </c>
      <c r="V38" s="374" t="e">
        <f t="shared" si="21"/>
        <v>#N/A</v>
      </c>
      <c r="W38" s="540">
        <f t="shared" si="22"/>
        <v>55</v>
      </c>
      <c r="X38" s="375" t="e">
        <f t="shared" si="23"/>
        <v>#VALUE!</v>
      </c>
      <c r="Y38" s="376" t="e">
        <f t="shared" si="24"/>
        <v>#VALUE!</v>
      </c>
      <c r="Z38" s="376">
        <v>33</v>
      </c>
      <c r="AA38" s="377" t="e">
        <f t="shared" si="25"/>
        <v>#VALUE!</v>
      </c>
      <c r="AB38" s="611"/>
      <c r="AC38" s="394" t="s">
        <v>45</v>
      </c>
    </row>
    <row r="39" spans="1:29" ht="13.5" customHeight="1">
      <c r="A39" s="430" t="s">
        <v>2192</v>
      </c>
      <c r="B39" s="601" t="s">
        <v>2191</v>
      </c>
      <c r="C39" s="617" t="s">
        <v>1684</v>
      </c>
      <c r="D39" s="615" t="s">
        <v>177</v>
      </c>
      <c r="E39" s="534">
        <v>3.499</v>
      </c>
      <c r="F39" s="372">
        <f t="shared" si="13"/>
        <v>16</v>
      </c>
      <c r="G39" s="535" t="s">
        <v>30</v>
      </c>
      <c r="H39" s="373" t="e">
        <f t="shared" si="14"/>
        <v>#VALUE!</v>
      </c>
      <c r="I39" s="541" t="s">
        <v>30</v>
      </c>
      <c r="J39" s="374" t="e">
        <f t="shared" si="15"/>
        <v>#VALUE!</v>
      </c>
      <c r="K39" s="539">
        <v>3.7</v>
      </c>
      <c r="L39" s="372">
        <f t="shared" si="16"/>
        <v>23</v>
      </c>
      <c r="M39" s="537" t="s">
        <v>30</v>
      </c>
      <c r="N39" s="373" t="e">
        <f t="shared" si="17"/>
        <v>#N/A</v>
      </c>
      <c r="O39" s="538" t="s">
        <v>30</v>
      </c>
      <c r="P39" s="374" t="e">
        <f t="shared" si="18"/>
        <v>#N/A</v>
      </c>
      <c r="Q39" s="539">
        <v>5.9</v>
      </c>
      <c r="R39" s="372">
        <f t="shared" si="19"/>
        <v>16</v>
      </c>
      <c r="S39" s="537" t="s">
        <v>30</v>
      </c>
      <c r="T39" s="373" t="e">
        <f t="shared" si="20"/>
        <v>#N/A</v>
      </c>
      <c r="U39" s="538" t="s">
        <v>30</v>
      </c>
      <c r="V39" s="374" t="e">
        <f t="shared" si="21"/>
        <v>#N/A</v>
      </c>
      <c r="W39" s="540">
        <f t="shared" si="22"/>
        <v>55</v>
      </c>
      <c r="X39" s="375" t="e">
        <f t="shared" si="23"/>
        <v>#VALUE!</v>
      </c>
      <c r="Y39" s="376" t="e">
        <f t="shared" si="24"/>
        <v>#VALUE!</v>
      </c>
      <c r="Z39" s="376">
        <v>33</v>
      </c>
      <c r="AA39" s="377" t="e">
        <f t="shared" si="25"/>
        <v>#VALUE!</v>
      </c>
      <c r="AB39" s="611"/>
      <c r="AC39" s="394" t="s">
        <v>45</v>
      </c>
    </row>
    <row r="40" spans="1:29" ht="13.5" customHeight="1">
      <c r="A40" s="430" t="s">
        <v>1551</v>
      </c>
      <c r="B40" s="601" t="s">
        <v>1549</v>
      </c>
      <c r="C40" s="617" t="s">
        <v>1550</v>
      </c>
      <c r="D40" s="615" t="s">
        <v>158</v>
      </c>
      <c r="E40" s="534">
        <v>3.574</v>
      </c>
      <c r="F40" s="372">
        <f t="shared" si="13"/>
        <v>15</v>
      </c>
      <c r="G40" s="535" t="s">
        <v>30</v>
      </c>
      <c r="H40" s="373" t="e">
        <f t="shared" si="14"/>
        <v>#VALUE!</v>
      </c>
      <c r="I40" s="541" t="s">
        <v>30</v>
      </c>
      <c r="J40" s="374" t="e">
        <f t="shared" si="15"/>
        <v>#VALUE!</v>
      </c>
      <c r="K40" s="539">
        <v>3.4</v>
      </c>
      <c r="L40" s="372">
        <f t="shared" si="16"/>
        <v>17</v>
      </c>
      <c r="M40" s="537" t="s">
        <v>30</v>
      </c>
      <c r="N40" s="373" t="e">
        <f t="shared" si="17"/>
        <v>#N/A</v>
      </c>
      <c r="O40" s="538" t="s">
        <v>30</v>
      </c>
      <c r="P40" s="374" t="e">
        <f t="shared" si="18"/>
        <v>#N/A</v>
      </c>
      <c r="Q40" s="539">
        <v>6.65</v>
      </c>
      <c r="R40" s="372">
        <f t="shared" si="19"/>
        <v>22</v>
      </c>
      <c r="S40" s="537" t="s">
        <v>30</v>
      </c>
      <c r="T40" s="373" t="e">
        <f t="shared" si="20"/>
        <v>#N/A</v>
      </c>
      <c r="U40" s="538" t="s">
        <v>30</v>
      </c>
      <c r="V40" s="374" t="e">
        <f t="shared" si="21"/>
        <v>#N/A</v>
      </c>
      <c r="W40" s="540">
        <f t="shared" si="22"/>
        <v>54</v>
      </c>
      <c r="X40" s="375" t="e">
        <f t="shared" si="23"/>
        <v>#VALUE!</v>
      </c>
      <c r="Y40" s="376" t="e">
        <f t="shared" si="24"/>
        <v>#VALUE!</v>
      </c>
      <c r="Z40" s="376">
        <v>38</v>
      </c>
      <c r="AA40" s="377" t="e">
        <f t="shared" si="25"/>
        <v>#VALUE!</v>
      </c>
      <c r="AB40" s="611"/>
      <c r="AC40" s="394" t="s">
        <v>45</v>
      </c>
    </row>
    <row r="41" spans="1:29" ht="13.5" customHeight="1">
      <c r="A41" s="430" t="s">
        <v>1563</v>
      </c>
      <c r="B41" s="601" t="s">
        <v>2508</v>
      </c>
      <c r="C41" s="617" t="s">
        <v>1562</v>
      </c>
      <c r="D41" s="615" t="s">
        <v>158</v>
      </c>
      <c r="E41" s="534">
        <v>3.361</v>
      </c>
      <c r="F41" s="372">
        <f t="shared" si="13"/>
        <v>23</v>
      </c>
      <c r="G41" s="535" t="s">
        <v>30</v>
      </c>
      <c r="H41" s="373" t="e">
        <f t="shared" si="14"/>
        <v>#VALUE!</v>
      </c>
      <c r="I41" s="541" t="s">
        <v>30</v>
      </c>
      <c r="J41" s="374" t="e">
        <f t="shared" si="15"/>
        <v>#VALUE!</v>
      </c>
      <c r="K41" s="539">
        <v>3.45</v>
      </c>
      <c r="L41" s="372">
        <f t="shared" si="16"/>
        <v>18</v>
      </c>
      <c r="M41" s="537" t="s">
        <v>30</v>
      </c>
      <c r="N41" s="373" t="e">
        <f t="shared" si="17"/>
        <v>#N/A</v>
      </c>
      <c r="O41" s="538" t="s">
        <v>30</v>
      </c>
      <c r="P41" s="374" t="e">
        <f t="shared" si="18"/>
        <v>#N/A</v>
      </c>
      <c r="Q41" s="539">
        <v>5.6</v>
      </c>
      <c r="R41" s="372">
        <f t="shared" si="19"/>
        <v>13</v>
      </c>
      <c r="S41" s="537" t="s">
        <v>30</v>
      </c>
      <c r="T41" s="373" t="e">
        <f t="shared" si="20"/>
        <v>#N/A</v>
      </c>
      <c r="U41" s="538" t="s">
        <v>30</v>
      </c>
      <c r="V41" s="374" t="e">
        <f t="shared" si="21"/>
        <v>#N/A</v>
      </c>
      <c r="W41" s="540">
        <f t="shared" si="22"/>
        <v>54</v>
      </c>
      <c r="X41" s="375" t="e">
        <f t="shared" si="23"/>
        <v>#VALUE!</v>
      </c>
      <c r="Y41" s="376" t="e">
        <f t="shared" si="24"/>
        <v>#VALUE!</v>
      </c>
      <c r="Z41" s="376">
        <v>38</v>
      </c>
      <c r="AA41" s="377" t="e">
        <f t="shared" si="25"/>
        <v>#VALUE!</v>
      </c>
      <c r="AB41" s="611"/>
      <c r="AC41" s="394" t="s">
        <v>45</v>
      </c>
    </row>
    <row r="42" spans="1:29" ht="13.5" customHeight="1">
      <c r="A42" s="430">
        <v>1600644</v>
      </c>
      <c r="B42" s="601" t="s">
        <v>1489</v>
      </c>
      <c r="C42" s="617" t="s">
        <v>1161</v>
      </c>
      <c r="D42" s="615" t="s">
        <v>1126</v>
      </c>
      <c r="E42" s="534">
        <v>4.128</v>
      </c>
      <c r="F42" s="372">
        <f t="shared" si="13"/>
        <v>14</v>
      </c>
      <c r="G42" s="535" t="s">
        <v>30</v>
      </c>
      <c r="H42" s="373" t="e">
        <f t="shared" si="14"/>
        <v>#VALUE!</v>
      </c>
      <c r="I42" s="541" t="s">
        <v>30</v>
      </c>
      <c r="J42" s="374" t="e">
        <f t="shared" si="15"/>
        <v>#VALUE!</v>
      </c>
      <c r="K42" s="539">
        <v>3</v>
      </c>
      <c r="L42" s="372">
        <f t="shared" si="16"/>
        <v>11</v>
      </c>
      <c r="M42" s="537" t="s">
        <v>30</v>
      </c>
      <c r="N42" s="373" t="e">
        <f t="shared" si="17"/>
        <v>#N/A</v>
      </c>
      <c r="O42" s="538" t="s">
        <v>30</v>
      </c>
      <c r="P42" s="374" t="e">
        <f t="shared" si="18"/>
        <v>#N/A</v>
      </c>
      <c r="Q42" s="539">
        <v>8.36</v>
      </c>
      <c r="R42" s="372">
        <f t="shared" si="19"/>
        <v>28</v>
      </c>
      <c r="S42" s="537" t="s">
        <v>30</v>
      </c>
      <c r="T42" s="373" t="e">
        <f t="shared" si="20"/>
        <v>#N/A</v>
      </c>
      <c r="U42" s="538" t="s">
        <v>30</v>
      </c>
      <c r="V42" s="374" t="e">
        <f t="shared" si="21"/>
        <v>#N/A</v>
      </c>
      <c r="W42" s="540">
        <f t="shared" si="22"/>
        <v>53</v>
      </c>
      <c r="X42" s="375" t="e">
        <f t="shared" si="23"/>
        <v>#VALUE!</v>
      </c>
      <c r="Y42" s="376" t="e">
        <f t="shared" si="24"/>
        <v>#VALUE!</v>
      </c>
      <c r="Z42" s="376">
        <v>40</v>
      </c>
      <c r="AA42" s="377" t="e">
        <f t="shared" si="25"/>
        <v>#VALUE!</v>
      </c>
      <c r="AB42" s="611"/>
      <c r="AC42" s="394" t="s">
        <v>45</v>
      </c>
    </row>
    <row r="43" spans="1:29" ht="13.5" customHeight="1">
      <c r="A43" s="430">
        <v>1592115</v>
      </c>
      <c r="B43" s="601" t="s">
        <v>1943</v>
      </c>
      <c r="C43" s="617" t="s">
        <v>1361</v>
      </c>
      <c r="D43" s="615" t="s">
        <v>169</v>
      </c>
      <c r="E43" s="534">
        <v>4.176</v>
      </c>
      <c r="F43" s="372">
        <f t="shared" si="13"/>
        <v>14</v>
      </c>
      <c r="G43" s="535" t="s">
        <v>30</v>
      </c>
      <c r="H43" s="373" t="e">
        <f t="shared" si="14"/>
        <v>#VALUE!</v>
      </c>
      <c r="I43" s="541" t="s">
        <v>30</v>
      </c>
      <c r="J43" s="374" t="e">
        <f t="shared" si="15"/>
        <v>#VALUE!</v>
      </c>
      <c r="K43" s="539">
        <v>3.15</v>
      </c>
      <c r="L43" s="372">
        <f t="shared" si="16"/>
        <v>13</v>
      </c>
      <c r="M43" s="537" t="s">
        <v>30</v>
      </c>
      <c r="N43" s="373" t="e">
        <f t="shared" si="17"/>
        <v>#N/A</v>
      </c>
      <c r="O43" s="538" t="s">
        <v>30</v>
      </c>
      <c r="P43" s="374" t="e">
        <f t="shared" si="18"/>
        <v>#N/A</v>
      </c>
      <c r="Q43" s="539">
        <v>7.36</v>
      </c>
      <c r="R43" s="372">
        <f t="shared" si="19"/>
        <v>26</v>
      </c>
      <c r="S43" s="537" t="s">
        <v>30</v>
      </c>
      <c r="T43" s="373" t="e">
        <f t="shared" si="20"/>
        <v>#N/A</v>
      </c>
      <c r="U43" s="538" t="s">
        <v>30</v>
      </c>
      <c r="V43" s="374" t="e">
        <f t="shared" si="21"/>
        <v>#N/A</v>
      </c>
      <c r="W43" s="540">
        <f t="shared" si="22"/>
        <v>53</v>
      </c>
      <c r="X43" s="375" t="e">
        <f t="shared" si="23"/>
        <v>#VALUE!</v>
      </c>
      <c r="Y43" s="376" t="e">
        <f t="shared" si="24"/>
        <v>#VALUE!</v>
      </c>
      <c r="Z43" s="376">
        <v>40</v>
      </c>
      <c r="AA43" s="377" t="e">
        <f t="shared" si="25"/>
        <v>#VALUE!</v>
      </c>
      <c r="AB43" s="611"/>
      <c r="AC43" s="394" t="s">
        <v>45</v>
      </c>
    </row>
    <row r="44" spans="1:29" ht="13.5" customHeight="1">
      <c r="A44" s="430">
        <v>1412278</v>
      </c>
      <c r="B44" s="601" t="s">
        <v>791</v>
      </c>
      <c r="C44" s="617" t="s">
        <v>1958</v>
      </c>
      <c r="D44" s="615" t="s">
        <v>169</v>
      </c>
      <c r="E44" s="534">
        <v>4.115</v>
      </c>
      <c r="F44" s="372">
        <f t="shared" si="13"/>
        <v>14</v>
      </c>
      <c r="G44" s="535" t="s">
        <v>30</v>
      </c>
      <c r="H44" s="373" t="e">
        <f t="shared" si="14"/>
        <v>#VALUE!</v>
      </c>
      <c r="I44" s="541" t="s">
        <v>30</v>
      </c>
      <c r="J44" s="374" t="e">
        <f t="shared" si="15"/>
        <v>#VALUE!</v>
      </c>
      <c r="K44" s="539">
        <v>3.2</v>
      </c>
      <c r="L44" s="372">
        <f t="shared" si="16"/>
        <v>13</v>
      </c>
      <c r="M44" s="537" t="s">
        <v>30</v>
      </c>
      <c r="N44" s="373" t="e">
        <f t="shared" si="17"/>
        <v>#N/A</v>
      </c>
      <c r="O44" s="538" t="s">
        <v>30</v>
      </c>
      <c r="P44" s="374" t="e">
        <f t="shared" si="18"/>
        <v>#N/A</v>
      </c>
      <c r="Q44" s="539">
        <v>7.3</v>
      </c>
      <c r="R44" s="372">
        <f t="shared" si="19"/>
        <v>26</v>
      </c>
      <c r="S44" s="537" t="s">
        <v>30</v>
      </c>
      <c r="T44" s="373" t="e">
        <f t="shared" si="20"/>
        <v>#N/A</v>
      </c>
      <c r="U44" s="538" t="s">
        <v>30</v>
      </c>
      <c r="V44" s="374" t="e">
        <f t="shared" si="21"/>
        <v>#N/A</v>
      </c>
      <c r="W44" s="540">
        <f t="shared" si="22"/>
        <v>53</v>
      </c>
      <c r="X44" s="375" t="e">
        <f t="shared" si="23"/>
        <v>#VALUE!</v>
      </c>
      <c r="Y44" s="376" t="e">
        <f t="shared" si="24"/>
        <v>#VALUE!</v>
      </c>
      <c r="Z44" s="376">
        <v>40</v>
      </c>
      <c r="AA44" s="377" t="e">
        <f t="shared" si="25"/>
        <v>#VALUE!</v>
      </c>
      <c r="AB44" s="611"/>
      <c r="AC44" s="394" t="s">
        <v>45</v>
      </c>
    </row>
    <row r="45" spans="1:29" ht="13.5" customHeight="1">
      <c r="A45" s="430" t="s">
        <v>1770</v>
      </c>
      <c r="B45" s="601" t="s">
        <v>1768</v>
      </c>
      <c r="C45" s="617" t="s">
        <v>1769</v>
      </c>
      <c r="D45" s="615" t="s">
        <v>153</v>
      </c>
      <c r="E45" s="534">
        <v>4.023</v>
      </c>
      <c r="F45" s="372">
        <f t="shared" si="13"/>
        <v>15</v>
      </c>
      <c r="G45" s="535" t="s">
        <v>30</v>
      </c>
      <c r="H45" s="373" t="e">
        <f t="shared" si="14"/>
        <v>#VALUE!</v>
      </c>
      <c r="I45" s="541" t="s">
        <v>30</v>
      </c>
      <c r="J45" s="374" t="e">
        <f t="shared" si="15"/>
        <v>#VALUE!</v>
      </c>
      <c r="K45" s="539">
        <v>3.3</v>
      </c>
      <c r="L45" s="372">
        <f t="shared" si="16"/>
        <v>15</v>
      </c>
      <c r="M45" s="537" t="s">
        <v>30</v>
      </c>
      <c r="N45" s="373" t="e">
        <f t="shared" si="17"/>
        <v>#N/A</v>
      </c>
      <c r="O45" s="538" t="s">
        <v>30</v>
      </c>
      <c r="P45" s="374" t="e">
        <f t="shared" si="18"/>
        <v>#N/A</v>
      </c>
      <c r="Q45" s="539">
        <v>6.88</v>
      </c>
      <c r="R45" s="372">
        <f t="shared" si="19"/>
        <v>23</v>
      </c>
      <c r="S45" s="537" t="s">
        <v>30</v>
      </c>
      <c r="T45" s="373" t="e">
        <f t="shared" si="20"/>
        <v>#N/A</v>
      </c>
      <c r="U45" s="538" t="s">
        <v>30</v>
      </c>
      <c r="V45" s="374" t="e">
        <f t="shared" si="21"/>
        <v>#N/A</v>
      </c>
      <c r="W45" s="540">
        <f t="shared" si="22"/>
        <v>53</v>
      </c>
      <c r="X45" s="375" t="e">
        <f t="shared" si="23"/>
        <v>#VALUE!</v>
      </c>
      <c r="Y45" s="376" t="e">
        <f t="shared" si="24"/>
        <v>#VALUE!</v>
      </c>
      <c r="Z45" s="376">
        <v>40</v>
      </c>
      <c r="AA45" s="377" t="e">
        <f t="shared" si="25"/>
        <v>#VALUE!</v>
      </c>
      <c r="AB45" s="611"/>
      <c r="AC45" s="394" t="s">
        <v>45</v>
      </c>
    </row>
    <row r="46" spans="1:29" ht="13.5" customHeight="1">
      <c r="A46" s="430">
        <v>1402241</v>
      </c>
      <c r="B46" s="601" t="s">
        <v>1211</v>
      </c>
      <c r="C46" s="617" t="s">
        <v>442</v>
      </c>
      <c r="D46" s="615" t="s">
        <v>1126</v>
      </c>
      <c r="E46" s="534">
        <v>4.075</v>
      </c>
      <c r="F46" s="372">
        <f t="shared" si="13"/>
        <v>15</v>
      </c>
      <c r="G46" s="535" t="s">
        <v>30</v>
      </c>
      <c r="H46" s="373" t="e">
        <f t="shared" si="14"/>
        <v>#VALUE!</v>
      </c>
      <c r="I46" s="541" t="s">
        <v>30</v>
      </c>
      <c r="J46" s="374" t="e">
        <f t="shared" si="15"/>
        <v>#VALUE!</v>
      </c>
      <c r="K46" s="539">
        <v>3.45</v>
      </c>
      <c r="L46" s="372">
        <f t="shared" si="16"/>
        <v>18</v>
      </c>
      <c r="M46" s="537" t="s">
        <v>30</v>
      </c>
      <c r="N46" s="373" t="e">
        <f t="shared" si="17"/>
        <v>#N/A</v>
      </c>
      <c r="O46" s="538" t="s">
        <v>30</v>
      </c>
      <c r="P46" s="374" t="e">
        <f t="shared" si="18"/>
        <v>#N/A</v>
      </c>
      <c r="Q46" s="539">
        <v>6.3</v>
      </c>
      <c r="R46" s="372">
        <f t="shared" si="19"/>
        <v>20</v>
      </c>
      <c r="S46" s="537" t="s">
        <v>30</v>
      </c>
      <c r="T46" s="373" t="e">
        <f t="shared" si="20"/>
        <v>#N/A</v>
      </c>
      <c r="U46" s="538" t="s">
        <v>30</v>
      </c>
      <c r="V46" s="374" t="e">
        <f t="shared" si="21"/>
        <v>#N/A</v>
      </c>
      <c r="W46" s="540">
        <f t="shared" si="22"/>
        <v>53</v>
      </c>
      <c r="X46" s="375" t="e">
        <f t="shared" si="23"/>
        <v>#VALUE!</v>
      </c>
      <c r="Y46" s="376" t="e">
        <f t="shared" si="24"/>
        <v>#VALUE!</v>
      </c>
      <c r="Z46" s="376">
        <v>40</v>
      </c>
      <c r="AA46" s="377" t="e">
        <f t="shared" si="25"/>
        <v>#VALUE!</v>
      </c>
      <c r="AB46" s="611"/>
      <c r="AC46" s="394" t="s">
        <v>45</v>
      </c>
    </row>
    <row r="47" spans="1:29" ht="13.5" customHeight="1">
      <c r="A47" s="430" t="s">
        <v>2097</v>
      </c>
      <c r="B47" s="601" t="s">
        <v>2095</v>
      </c>
      <c r="C47" s="617" t="s">
        <v>2096</v>
      </c>
      <c r="D47" s="615" t="s">
        <v>156</v>
      </c>
      <c r="E47" s="534">
        <v>4.461</v>
      </c>
      <c r="F47" s="372">
        <f t="shared" si="13"/>
        <v>12</v>
      </c>
      <c r="G47" s="535" t="s">
        <v>30</v>
      </c>
      <c r="H47" s="373" t="e">
        <f t="shared" si="14"/>
        <v>#VALUE!</v>
      </c>
      <c r="I47" s="541" t="s">
        <v>30</v>
      </c>
      <c r="J47" s="374" t="e">
        <f t="shared" si="15"/>
        <v>#VALUE!</v>
      </c>
      <c r="K47" s="539">
        <v>3.6</v>
      </c>
      <c r="L47" s="372">
        <f t="shared" si="16"/>
        <v>22</v>
      </c>
      <c r="M47" s="537" t="s">
        <v>30</v>
      </c>
      <c r="N47" s="373" t="e">
        <f t="shared" si="17"/>
        <v>#N/A</v>
      </c>
      <c r="O47" s="538" t="s">
        <v>30</v>
      </c>
      <c r="P47" s="374" t="e">
        <f t="shared" si="18"/>
        <v>#N/A</v>
      </c>
      <c r="Q47" s="539">
        <v>6.1</v>
      </c>
      <c r="R47" s="372">
        <f t="shared" si="19"/>
        <v>18</v>
      </c>
      <c r="S47" s="537" t="s">
        <v>30</v>
      </c>
      <c r="T47" s="373" t="e">
        <f t="shared" si="20"/>
        <v>#N/A</v>
      </c>
      <c r="U47" s="538" t="s">
        <v>30</v>
      </c>
      <c r="V47" s="374" t="e">
        <f t="shared" si="21"/>
        <v>#N/A</v>
      </c>
      <c r="W47" s="540">
        <f t="shared" si="22"/>
        <v>52</v>
      </c>
      <c r="X47" s="375" t="e">
        <f t="shared" si="23"/>
        <v>#VALUE!</v>
      </c>
      <c r="Y47" s="376" t="e">
        <f t="shared" si="24"/>
        <v>#VALUE!</v>
      </c>
      <c r="Z47" s="376">
        <v>45</v>
      </c>
      <c r="AA47" s="377" t="e">
        <f t="shared" si="25"/>
        <v>#VALUE!</v>
      </c>
      <c r="AB47" s="611"/>
      <c r="AC47" s="394" t="s">
        <v>45</v>
      </c>
    </row>
    <row r="48" spans="1:29" ht="13.5" customHeight="1">
      <c r="A48" s="430" t="s">
        <v>2427</v>
      </c>
      <c r="B48" s="601" t="s">
        <v>2426</v>
      </c>
      <c r="C48" s="617" t="s">
        <v>1579</v>
      </c>
      <c r="D48" s="615" t="s">
        <v>175</v>
      </c>
      <c r="E48" s="534">
        <v>4.327</v>
      </c>
      <c r="F48" s="372">
        <f t="shared" si="13"/>
        <v>13</v>
      </c>
      <c r="G48" s="535" t="s">
        <v>30</v>
      </c>
      <c r="H48" s="373" t="e">
        <f t="shared" si="14"/>
        <v>#VALUE!</v>
      </c>
      <c r="I48" s="541" t="s">
        <v>30</v>
      </c>
      <c r="J48" s="374" t="e">
        <f t="shared" si="15"/>
        <v>#VALUE!</v>
      </c>
      <c r="K48" s="539">
        <v>3.2</v>
      </c>
      <c r="L48" s="372">
        <f t="shared" si="16"/>
        <v>13</v>
      </c>
      <c r="M48" s="537" t="s">
        <v>30</v>
      </c>
      <c r="N48" s="373" t="e">
        <f t="shared" si="17"/>
        <v>#N/A</v>
      </c>
      <c r="O48" s="538" t="s">
        <v>30</v>
      </c>
      <c r="P48" s="374" t="e">
        <f t="shared" si="18"/>
        <v>#N/A</v>
      </c>
      <c r="Q48" s="539">
        <v>7.17</v>
      </c>
      <c r="R48" s="372">
        <f t="shared" si="19"/>
        <v>25</v>
      </c>
      <c r="S48" s="537" t="s">
        <v>30</v>
      </c>
      <c r="T48" s="373" t="e">
        <f t="shared" si="20"/>
        <v>#N/A</v>
      </c>
      <c r="U48" s="538" t="s">
        <v>30</v>
      </c>
      <c r="V48" s="374" t="e">
        <f t="shared" si="21"/>
        <v>#N/A</v>
      </c>
      <c r="W48" s="540">
        <f t="shared" si="22"/>
        <v>51</v>
      </c>
      <c r="X48" s="375" t="e">
        <f t="shared" si="23"/>
        <v>#VALUE!</v>
      </c>
      <c r="Y48" s="376" t="e">
        <f t="shared" si="24"/>
        <v>#VALUE!</v>
      </c>
      <c r="Z48" s="376">
        <v>46</v>
      </c>
      <c r="AA48" s="377" t="e">
        <f t="shared" si="25"/>
        <v>#VALUE!</v>
      </c>
      <c r="AB48" s="611"/>
      <c r="AC48" s="394" t="s">
        <v>45</v>
      </c>
    </row>
    <row r="49" spans="1:29" ht="13.5" customHeight="1">
      <c r="A49" s="430" t="s">
        <v>2016</v>
      </c>
      <c r="B49" s="601" t="s">
        <v>2014</v>
      </c>
      <c r="C49" s="617" t="s">
        <v>2015</v>
      </c>
      <c r="D49" s="615" t="s">
        <v>1116</v>
      </c>
      <c r="E49" s="534">
        <v>4.185</v>
      </c>
      <c r="F49" s="372">
        <f t="shared" si="13"/>
        <v>14</v>
      </c>
      <c r="G49" s="535" t="s">
        <v>30</v>
      </c>
      <c r="H49" s="373" t="e">
        <f t="shared" si="14"/>
        <v>#VALUE!</v>
      </c>
      <c r="I49" s="541" t="s">
        <v>30</v>
      </c>
      <c r="J49" s="374" t="e">
        <f t="shared" si="15"/>
        <v>#VALUE!</v>
      </c>
      <c r="K49" s="539">
        <v>2.9</v>
      </c>
      <c r="L49" s="372">
        <f t="shared" si="16"/>
        <v>9</v>
      </c>
      <c r="M49" s="537" t="s">
        <v>30</v>
      </c>
      <c r="N49" s="373" t="e">
        <f t="shared" si="17"/>
        <v>#N/A</v>
      </c>
      <c r="O49" s="538" t="s">
        <v>30</v>
      </c>
      <c r="P49" s="374" t="e">
        <f t="shared" si="18"/>
        <v>#N/A</v>
      </c>
      <c r="Q49" s="539">
        <v>7.55</v>
      </c>
      <c r="R49" s="372">
        <f t="shared" si="19"/>
        <v>27</v>
      </c>
      <c r="S49" s="537" t="s">
        <v>30</v>
      </c>
      <c r="T49" s="373" t="e">
        <f t="shared" si="20"/>
        <v>#N/A</v>
      </c>
      <c r="U49" s="538" t="s">
        <v>30</v>
      </c>
      <c r="V49" s="374" t="e">
        <f t="shared" si="21"/>
        <v>#N/A</v>
      </c>
      <c r="W49" s="540">
        <f t="shared" si="22"/>
        <v>50</v>
      </c>
      <c r="X49" s="375" t="e">
        <f t="shared" si="23"/>
        <v>#VALUE!</v>
      </c>
      <c r="Y49" s="376" t="e">
        <f t="shared" si="24"/>
        <v>#VALUE!</v>
      </c>
      <c r="Z49" s="376">
        <v>47</v>
      </c>
      <c r="AA49" s="377" t="e">
        <f t="shared" si="25"/>
        <v>#VALUE!</v>
      </c>
      <c r="AB49" s="611"/>
      <c r="AC49" s="394" t="s">
        <v>45</v>
      </c>
    </row>
    <row r="50" spans="1:29" ht="13.5" customHeight="1">
      <c r="A50" s="430">
        <v>1405164</v>
      </c>
      <c r="B50" s="601" t="s">
        <v>1178</v>
      </c>
      <c r="C50" s="617" t="s">
        <v>1179</v>
      </c>
      <c r="D50" s="615" t="s">
        <v>1126</v>
      </c>
      <c r="E50" s="534">
        <v>4.079</v>
      </c>
      <c r="F50" s="372">
        <f t="shared" si="13"/>
        <v>15</v>
      </c>
      <c r="G50" s="535" t="s">
        <v>30</v>
      </c>
      <c r="H50" s="373" t="e">
        <f t="shared" si="14"/>
        <v>#VALUE!</v>
      </c>
      <c r="I50" s="541" t="s">
        <v>30</v>
      </c>
      <c r="J50" s="374" t="e">
        <f t="shared" si="15"/>
        <v>#VALUE!</v>
      </c>
      <c r="K50" s="539">
        <v>3.2</v>
      </c>
      <c r="L50" s="372">
        <f t="shared" si="16"/>
        <v>13</v>
      </c>
      <c r="M50" s="537" t="s">
        <v>30</v>
      </c>
      <c r="N50" s="373" t="e">
        <f t="shared" si="17"/>
        <v>#N/A</v>
      </c>
      <c r="O50" s="538" t="s">
        <v>30</v>
      </c>
      <c r="P50" s="374" t="e">
        <f t="shared" si="18"/>
        <v>#N/A</v>
      </c>
      <c r="Q50" s="539">
        <v>6.65</v>
      </c>
      <c r="R50" s="372">
        <f t="shared" si="19"/>
        <v>22</v>
      </c>
      <c r="S50" s="537" t="s">
        <v>30</v>
      </c>
      <c r="T50" s="373" t="e">
        <f t="shared" si="20"/>
        <v>#N/A</v>
      </c>
      <c r="U50" s="538" t="s">
        <v>30</v>
      </c>
      <c r="V50" s="374" t="e">
        <f t="shared" si="21"/>
        <v>#N/A</v>
      </c>
      <c r="W50" s="540">
        <f t="shared" si="22"/>
        <v>50</v>
      </c>
      <c r="X50" s="375" t="e">
        <f t="shared" si="23"/>
        <v>#VALUE!</v>
      </c>
      <c r="Y50" s="376" t="e">
        <f t="shared" si="24"/>
        <v>#VALUE!</v>
      </c>
      <c r="Z50" s="376">
        <v>47</v>
      </c>
      <c r="AA50" s="377" t="e">
        <f t="shared" si="25"/>
        <v>#VALUE!</v>
      </c>
      <c r="AB50" s="611"/>
      <c r="AC50" s="394" t="s">
        <v>45</v>
      </c>
    </row>
    <row r="51" spans="1:29" ht="13.5" customHeight="1">
      <c r="A51" s="430" t="s">
        <v>2414</v>
      </c>
      <c r="B51" s="601" t="s">
        <v>2412</v>
      </c>
      <c r="C51" s="617" t="s">
        <v>2413</v>
      </c>
      <c r="D51" s="615" t="s">
        <v>175</v>
      </c>
      <c r="E51" s="534">
        <v>4.105</v>
      </c>
      <c r="F51" s="372">
        <f t="shared" si="13"/>
        <v>14</v>
      </c>
      <c r="G51" s="535" t="s">
        <v>30</v>
      </c>
      <c r="H51" s="373" t="e">
        <f t="shared" si="14"/>
        <v>#VALUE!</v>
      </c>
      <c r="I51" s="541" t="s">
        <v>30</v>
      </c>
      <c r="J51" s="374" t="e">
        <f t="shared" si="15"/>
        <v>#VALUE!</v>
      </c>
      <c r="K51" s="539">
        <v>2.9</v>
      </c>
      <c r="L51" s="372">
        <f t="shared" si="16"/>
        <v>9</v>
      </c>
      <c r="M51" s="537" t="s">
        <v>30</v>
      </c>
      <c r="N51" s="373" t="e">
        <f t="shared" si="17"/>
        <v>#N/A</v>
      </c>
      <c r="O51" s="538" t="s">
        <v>30</v>
      </c>
      <c r="P51" s="374" t="e">
        <f t="shared" si="18"/>
        <v>#N/A</v>
      </c>
      <c r="Q51" s="539">
        <v>7.22</v>
      </c>
      <c r="R51" s="372">
        <f t="shared" si="19"/>
        <v>25</v>
      </c>
      <c r="S51" s="537" t="s">
        <v>30</v>
      </c>
      <c r="T51" s="373" t="e">
        <f t="shared" si="20"/>
        <v>#N/A</v>
      </c>
      <c r="U51" s="538" t="s">
        <v>30</v>
      </c>
      <c r="V51" s="374" t="e">
        <f t="shared" si="21"/>
        <v>#N/A</v>
      </c>
      <c r="W51" s="540">
        <f t="shared" si="22"/>
        <v>48</v>
      </c>
      <c r="X51" s="375" t="e">
        <f t="shared" si="23"/>
        <v>#VALUE!</v>
      </c>
      <c r="Y51" s="376" t="e">
        <f t="shared" si="24"/>
        <v>#VALUE!</v>
      </c>
      <c r="Z51" s="376">
        <v>49</v>
      </c>
      <c r="AA51" s="377" t="e">
        <f t="shared" si="25"/>
        <v>#VALUE!</v>
      </c>
      <c r="AB51" s="611"/>
      <c r="AC51" s="394" t="s">
        <v>45</v>
      </c>
    </row>
    <row r="52" spans="1:29" ht="13.5" customHeight="1">
      <c r="A52" s="430" t="s">
        <v>2409</v>
      </c>
      <c r="B52" s="601" t="s">
        <v>2407</v>
      </c>
      <c r="C52" s="617" t="s">
        <v>2408</v>
      </c>
      <c r="D52" s="615" t="s">
        <v>175</v>
      </c>
      <c r="E52" s="534">
        <v>4.319</v>
      </c>
      <c r="F52" s="372">
        <f t="shared" si="13"/>
        <v>13</v>
      </c>
      <c r="G52" s="535" t="s">
        <v>30</v>
      </c>
      <c r="H52" s="373" t="e">
        <f t="shared" si="14"/>
        <v>#VALUE!</v>
      </c>
      <c r="I52" s="541" t="s">
        <v>30</v>
      </c>
      <c r="J52" s="374" t="e">
        <f t="shared" si="15"/>
        <v>#VALUE!</v>
      </c>
      <c r="K52" s="539">
        <v>3.05</v>
      </c>
      <c r="L52" s="372">
        <f t="shared" si="16"/>
        <v>12</v>
      </c>
      <c r="M52" s="537" t="s">
        <v>30</v>
      </c>
      <c r="N52" s="373" t="e">
        <f t="shared" si="17"/>
        <v>#N/A</v>
      </c>
      <c r="O52" s="538" t="s">
        <v>30</v>
      </c>
      <c r="P52" s="374" t="e">
        <f t="shared" si="18"/>
        <v>#N/A</v>
      </c>
      <c r="Q52" s="539">
        <v>6.52</v>
      </c>
      <c r="R52" s="372">
        <f t="shared" si="19"/>
        <v>22</v>
      </c>
      <c r="S52" s="537" t="s">
        <v>30</v>
      </c>
      <c r="T52" s="373" t="e">
        <f t="shared" si="20"/>
        <v>#N/A</v>
      </c>
      <c r="U52" s="538" t="s">
        <v>30</v>
      </c>
      <c r="V52" s="374" t="e">
        <f t="shared" si="21"/>
        <v>#N/A</v>
      </c>
      <c r="W52" s="540">
        <f t="shared" si="22"/>
        <v>47</v>
      </c>
      <c r="X52" s="375" t="e">
        <f t="shared" si="23"/>
        <v>#VALUE!</v>
      </c>
      <c r="Y52" s="376" t="e">
        <f t="shared" si="24"/>
        <v>#VALUE!</v>
      </c>
      <c r="Z52" s="376">
        <v>50</v>
      </c>
      <c r="AA52" s="377" t="e">
        <f t="shared" si="25"/>
        <v>#VALUE!</v>
      </c>
      <c r="AB52" s="611"/>
      <c r="AC52" s="394" t="s">
        <v>45</v>
      </c>
    </row>
    <row r="53" spans="1:29" ht="13.5" customHeight="1">
      <c r="A53" s="430">
        <v>1592234</v>
      </c>
      <c r="B53" s="601" t="s">
        <v>1956</v>
      </c>
      <c r="C53" s="617" t="s">
        <v>1237</v>
      </c>
      <c r="D53" s="615" t="s">
        <v>169</v>
      </c>
      <c r="E53" s="534">
        <v>4.187</v>
      </c>
      <c r="F53" s="372">
        <f t="shared" si="13"/>
        <v>14</v>
      </c>
      <c r="G53" s="535" t="s">
        <v>30</v>
      </c>
      <c r="H53" s="373" t="e">
        <f t="shared" si="14"/>
        <v>#VALUE!</v>
      </c>
      <c r="I53" s="541" t="s">
        <v>30</v>
      </c>
      <c r="J53" s="374" t="e">
        <f t="shared" si="15"/>
        <v>#VALUE!</v>
      </c>
      <c r="K53" s="539">
        <v>3</v>
      </c>
      <c r="L53" s="372">
        <f t="shared" si="16"/>
        <v>11</v>
      </c>
      <c r="M53" s="537" t="s">
        <v>30</v>
      </c>
      <c r="N53" s="373" t="e">
        <f t="shared" si="17"/>
        <v>#N/A</v>
      </c>
      <c r="O53" s="538" t="s">
        <v>30</v>
      </c>
      <c r="P53" s="374" t="e">
        <f t="shared" si="18"/>
        <v>#N/A</v>
      </c>
      <c r="Q53" s="539">
        <v>6.45</v>
      </c>
      <c r="R53" s="372">
        <f t="shared" si="19"/>
        <v>21</v>
      </c>
      <c r="S53" s="537" t="s">
        <v>30</v>
      </c>
      <c r="T53" s="373" t="e">
        <f t="shared" si="20"/>
        <v>#N/A</v>
      </c>
      <c r="U53" s="538" t="s">
        <v>30</v>
      </c>
      <c r="V53" s="374" t="e">
        <f t="shared" si="21"/>
        <v>#N/A</v>
      </c>
      <c r="W53" s="540">
        <f t="shared" si="22"/>
        <v>46</v>
      </c>
      <c r="X53" s="375" t="e">
        <f t="shared" si="23"/>
        <v>#VALUE!</v>
      </c>
      <c r="Y53" s="376" t="e">
        <f t="shared" si="24"/>
        <v>#VALUE!</v>
      </c>
      <c r="Z53" s="376">
        <v>51</v>
      </c>
      <c r="AA53" s="377" t="e">
        <f t="shared" si="25"/>
        <v>#VALUE!</v>
      </c>
      <c r="AB53" s="611"/>
      <c r="AC53" s="394" t="s">
        <v>45</v>
      </c>
    </row>
    <row r="54" spans="1:29" ht="13.5" customHeight="1">
      <c r="A54" s="430" t="s">
        <v>2105</v>
      </c>
      <c r="B54" s="601" t="s">
        <v>2104</v>
      </c>
      <c r="C54" s="617" t="s">
        <v>1769</v>
      </c>
      <c r="D54" s="615" t="s">
        <v>156</v>
      </c>
      <c r="E54" s="534">
        <v>4.202</v>
      </c>
      <c r="F54" s="372">
        <f t="shared" si="13"/>
        <v>14</v>
      </c>
      <c r="G54" s="535" t="s">
        <v>30</v>
      </c>
      <c r="H54" s="373" t="e">
        <f t="shared" si="14"/>
        <v>#VALUE!</v>
      </c>
      <c r="I54" s="541" t="s">
        <v>30</v>
      </c>
      <c r="J54" s="374" t="e">
        <f t="shared" si="15"/>
        <v>#VALUE!</v>
      </c>
      <c r="K54" s="539">
        <v>2.7</v>
      </c>
      <c r="L54" s="372">
        <f t="shared" si="16"/>
        <v>6</v>
      </c>
      <c r="M54" s="537" t="s">
        <v>30</v>
      </c>
      <c r="N54" s="373" t="e">
        <f t="shared" si="17"/>
        <v>#N/A</v>
      </c>
      <c r="O54" s="538" t="s">
        <v>30</v>
      </c>
      <c r="P54" s="374" t="e">
        <f t="shared" si="18"/>
        <v>#N/A</v>
      </c>
      <c r="Q54" s="539">
        <v>7.1</v>
      </c>
      <c r="R54" s="372">
        <f t="shared" si="19"/>
        <v>25</v>
      </c>
      <c r="S54" s="537" t="s">
        <v>30</v>
      </c>
      <c r="T54" s="373" t="e">
        <f t="shared" si="20"/>
        <v>#N/A</v>
      </c>
      <c r="U54" s="538" t="s">
        <v>30</v>
      </c>
      <c r="V54" s="374" t="e">
        <f t="shared" si="21"/>
        <v>#N/A</v>
      </c>
      <c r="W54" s="540">
        <f t="shared" si="22"/>
        <v>45</v>
      </c>
      <c r="X54" s="375" t="e">
        <f t="shared" si="23"/>
        <v>#VALUE!</v>
      </c>
      <c r="Y54" s="376" t="e">
        <f t="shared" si="24"/>
        <v>#VALUE!</v>
      </c>
      <c r="Z54" s="376">
        <v>52</v>
      </c>
      <c r="AA54" s="377" t="e">
        <f t="shared" si="25"/>
        <v>#VALUE!</v>
      </c>
      <c r="AB54" s="611"/>
      <c r="AC54" s="394" t="s">
        <v>45</v>
      </c>
    </row>
    <row r="55" spans="1:29" ht="13.5" customHeight="1">
      <c r="A55" s="430" t="s">
        <v>1877</v>
      </c>
      <c r="B55" s="601" t="s">
        <v>1876</v>
      </c>
      <c r="C55" s="617" t="s">
        <v>1826</v>
      </c>
      <c r="D55" s="615" t="s">
        <v>1127</v>
      </c>
      <c r="E55" s="534">
        <v>4.104</v>
      </c>
      <c r="F55" s="372">
        <f t="shared" si="13"/>
        <v>14</v>
      </c>
      <c r="G55" s="535" t="s">
        <v>30</v>
      </c>
      <c r="H55" s="373" t="e">
        <f t="shared" si="14"/>
        <v>#VALUE!</v>
      </c>
      <c r="I55" s="541" t="s">
        <v>30</v>
      </c>
      <c r="J55" s="374" t="e">
        <f t="shared" si="15"/>
        <v>#VALUE!</v>
      </c>
      <c r="K55" s="539">
        <v>3.2</v>
      </c>
      <c r="L55" s="372">
        <f t="shared" si="16"/>
        <v>13</v>
      </c>
      <c r="M55" s="537" t="s">
        <v>30</v>
      </c>
      <c r="N55" s="373" t="e">
        <f t="shared" si="17"/>
        <v>#N/A</v>
      </c>
      <c r="O55" s="538" t="s">
        <v>30</v>
      </c>
      <c r="P55" s="374" t="e">
        <f t="shared" si="18"/>
        <v>#N/A</v>
      </c>
      <c r="Q55" s="539">
        <v>6</v>
      </c>
      <c r="R55" s="372">
        <f t="shared" si="19"/>
        <v>17</v>
      </c>
      <c r="S55" s="537" t="s">
        <v>30</v>
      </c>
      <c r="T55" s="373" t="e">
        <f t="shared" si="20"/>
        <v>#N/A</v>
      </c>
      <c r="U55" s="538" t="s">
        <v>30</v>
      </c>
      <c r="V55" s="374" t="e">
        <f t="shared" si="21"/>
        <v>#N/A</v>
      </c>
      <c r="W55" s="540">
        <f t="shared" si="22"/>
        <v>44</v>
      </c>
      <c r="X55" s="375" t="e">
        <f t="shared" si="23"/>
        <v>#VALUE!</v>
      </c>
      <c r="Y55" s="376" t="e">
        <f t="shared" si="24"/>
        <v>#VALUE!</v>
      </c>
      <c r="Z55" s="376">
        <v>53</v>
      </c>
      <c r="AA55" s="377" t="e">
        <f t="shared" si="25"/>
        <v>#VALUE!</v>
      </c>
      <c r="AB55" s="611"/>
      <c r="AC55" s="394" t="s">
        <v>45</v>
      </c>
    </row>
    <row r="56" spans="1:29" ht="13.5" customHeight="1">
      <c r="A56" s="430" t="s">
        <v>2207</v>
      </c>
      <c r="B56" s="601" t="s">
        <v>2206</v>
      </c>
      <c r="C56" s="617" t="s">
        <v>1769</v>
      </c>
      <c r="D56" s="615" t="s">
        <v>177</v>
      </c>
      <c r="E56" s="534">
        <v>4.464</v>
      </c>
      <c r="F56" s="372">
        <f t="shared" si="13"/>
        <v>12</v>
      </c>
      <c r="G56" s="535" t="s">
        <v>30</v>
      </c>
      <c r="H56" s="373" t="e">
        <f t="shared" si="14"/>
        <v>#VALUE!</v>
      </c>
      <c r="I56" s="541" t="s">
        <v>30</v>
      </c>
      <c r="J56" s="374" t="e">
        <f t="shared" si="15"/>
        <v>#VALUE!</v>
      </c>
      <c r="K56" s="539">
        <v>2.95</v>
      </c>
      <c r="L56" s="372">
        <f t="shared" si="16"/>
        <v>10</v>
      </c>
      <c r="M56" s="537" t="s">
        <v>30</v>
      </c>
      <c r="N56" s="373" t="e">
        <f t="shared" si="17"/>
        <v>#N/A</v>
      </c>
      <c r="O56" s="538" t="s">
        <v>30</v>
      </c>
      <c r="P56" s="374" t="e">
        <f t="shared" si="18"/>
        <v>#N/A</v>
      </c>
      <c r="Q56" s="539">
        <v>6.5</v>
      </c>
      <c r="R56" s="372">
        <f t="shared" si="19"/>
        <v>21</v>
      </c>
      <c r="S56" s="537" t="s">
        <v>30</v>
      </c>
      <c r="T56" s="373" t="e">
        <f t="shared" si="20"/>
        <v>#N/A</v>
      </c>
      <c r="U56" s="538" t="s">
        <v>30</v>
      </c>
      <c r="V56" s="374" t="e">
        <f t="shared" si="21"/>
        <v>#N/A</v>
      </c>
      <c r="W56" s="540">
        <f t="shared" si="22"/>
        <v>43</v>
      </c>
      <c r="X56" s="375" t="e">
        <f t="shared" si="23"/>
        <v>#VALUE!</v>
      </c>
      <c r="Y56" s="376" t="e">
        <f t="shared" si="24"/>
        <v>#VALUE!</v>
      </c>
      <c r="Z56" s="376">
        <v>54</v>
      </c>
      <c r="AA56" s="377" t="e">
        <f t="shared" si="25"/>
        <v>#VALUE!</v>
      </c>
      <c r="AB56" s="611"/>
      <c r="AC56" s="394" t="s">
        <v>45</v>
      </c>
    </row>
    <row r="57" spans="1:29" ht="13.5" customHeight="1">
      <c r="A57" s="430" t="s">
        <v>2094</v>
      </c>
      <c r="B57" s="601" t="s">
        <v>2092</v>
      </c>
      <c r="C57" s="617" t="s">
        <v>1281</v>
      </c>
      <c r="D57" s="615" t="s">
        <v>156</v>
      </c>
      <c r="E57" s="534">
        <v>4.283</v>
      </c>
      <c r="F57" s="372">
        <f t="shared" si="13"/>
        <v>13</v>
      </c>
      <c r="G57" s="535" t="s">
        <v>30</v>
      </c>
      <c r="H57" s="373" t="e">
        <f t="shared" si="14"/>
        <v>#VALUE!</v>
      </c>
      <c r="I57" s="541" t="s">
        <v>30</v>
      </c>
      <c r="J57" s="374" t="e">
        <f t="shared" si="15"/>
        <v>#VALUE!</v>
      </c>
      <c r="K57" s="539">
        <v>3</v>
      </c>
      <c r="L57" s="372">
        <f t="shared" si="16"/>
        <v>11</v>
      </c>
      <c r="M57" s="537" t="s">
        <v>30</v>
      </c>
      <c r="N57" s="373" t="e">
        <f t="shared" si="17"/>
        <v>#N/A</v>
      </c>
      <c r="O57" s="538" t="s">
        <v>30</v>
      </c>
      <c r="P57" s="374" t="e">
        <f t="shared" si="18"/>
        <v>#N/A</v>
      </c>
      <c r="Q57" s="539">
        <v>6.25</v>
      </c>
      <c r="R57" s="372">
        <f t="shared" si="19"/>
        <v>19</v>
      </c>
      <c r="S57" s="537" t="s">
        <v>30</v>
      </c>
      <c r="T57" s="373" t="e">
        <f t="shared" si="20"/>
        <v>#N/A</v>
      </c>
      <c r="U57" s="538" t="s">
        <v>30</v>
      </c>
      <c r="V57" s="374" t="e">
        <f t="shared" si="21"/>
        <v>#N/A</v>
      </c>
      <c r="W57" s="540">
        <f t="shared" si="22"/>
        <v>43</v>
      </c>
      <c r="X57" s="375" t="e">
        <f t="shared" si="23"/>
        <v>#VALUE!</v>
      </c>
      <c r="Y57" s="376" t="e">
        <f t="shared" si="24"/>
        <v>#VALUE!</v>
      </c>
      <c r="Z57" s="376">
        <v>54</v>
      </c>
      <c r="AA57" s="377" t="e">
        <f t="shared" si="25"/>
        <v>#VALUE!</v>
      </c>
      <c r="AB57" s="611"/>
      <c r="AC57" s="394" t="s">
        <v>45</v>
      </c>
    </row>
    <row r="58" spans="1:29" ht="13.5" customHeight="1">
      <c r="A58" s="430" t="s">
        <v>1762</v>
      </c>
      <c r="B58" s="601" t="s">
        <v>2517</v>
      </c>
      <c r="C58" s="617" t="s">
        <v>1761</v>
      </c>
      <c r="D58" s="615" t="s">
        <v>153</v>
      </c>
      <c r="E58" s="534">
        <v>3.511</v>
      </c>
      <c r="F58" s="372">
        <f t="shared" si="13"/>
        <v>16</v>
      </c>
      <c r="G58" s="535" t="s">
        <v>30</v>
      </c>
      <c r="H58" s="373" t="e">
        <f t="shared" si="14"/>
        <v>#VALUE!</v>
      </c>
      <c r="I58" s="541" t="s">
        <v>30</v>
      </c>
      <c r="J58" s="374" t="e">
        <f t="shared" si="15"/>
        <v>#VALUE!</v>
      </c>
      <c r="K58" s="539">
        <v>3.3</v>
      </c>
      <c r="L58" s="372">
        <f t="shared" si="16"/>
        <v>15</v>
      </c>
      <c r="M58" s="537" t="s">
        <v>30</v>
      </c>
      <c r="N58" s="373" t="e">
        <f t="shared" si="17"/>
        <v>#N/A</v>
      </c>
      <c r="O58" s="538" t="s">
        <v>30</v>
      </c>
      <c r="P58" s="374" t="e">
        <f t="shared" si="18"/>
        <v>#N/A</v>
      </c>
      <c r="Q58" s="539">
        <v>5.3</v>
      </c>
      <c r="R58" s="372">
        <f t="shared" si="19"/>
        <v>11</v>
      </c>
      <c r="S58" s="537" t="s">
        <v>30</v>
      </c>
      <c r="T58" s="373" t="e">
        <f t="shared" si="20"/>
        <v>#N/A</v>
      </c>
      <c r="U58" s="538" t="s">
        <v>30</v>
      </c>
      <c r="V58" s="374" t="e">
        <f t="shared" si="21"/>
        <v>#N/A</v>
      </c>
      <c r="W58" s="540">
        <f t="shared" si="22"/>
        <v>42</v>
      </c>
      <c r="X58" s="375" t="e">
        <f t="shared" si="23"/>
        <v>#VALUE!</v>
      </c>
      <c r="Y58" s="376" t="e">
        <f t="shared" si="24"/>
        <v>#VALUE!</v>
      </c>
      <c r="Z58" s="376">
        <v>56</v>
      </c>
      <c r="AA58" s="377" t="e">
        <f t="shared" si="25"/>
        <v>#VALUE!</v>
      </c>
      <c r="AB58" s="611"/>
      <c r="AC58" s="394" t="s">
        <v>45</v>
      </c>
    </row>
    <row r="59" spans="1:29" ht="13.5" customHeight="1">
      <c r="A59" s="430" t="s">
        <v>2417</v>
      </c>
      <c r="B59" s="601" t="s">
        <v>2415</v>
      </c>
      <c r="C59" s="617" t="s">
        <v>2416</v>
      </c>
      <c r="D59" s="615" t="s">
        <v>175</v>
      </c>
      <c r="E59" s="534">
        <v>4.429</v>
      </c>
      <c r="F59" s="372">
        <f t="shared" si="13"/>
        <v>12</v>
      </c>
      <c r="G59" s="535" t="s">
        <v>30</v>
      </c>
      <c r="H59" s="373" t="e">
        <f t="shared" si="14"/>
        <v>#VALUE!</v>
      </c>
      <c r="I59" s="541" t="s">
        <v>30</v>
      </c>
      <c r="J59" s="374" t="e">
        <f t="shared" si="15"/>
        <v>#VALUE!</v>
      </c>
      <c r="K59" s="539">
        <v>2.6</v>
      </c>
      <c r="L59" s="372">
        <f t="shared" si="16"/>
        <v>6</v>
      </c>
      <c r="M59" s="537" t="s">
        <v>30</v>
      </c>
      <c r="N59" s="373" t="e">
        <f t="shared" si="17"/>
        <v>#N/A</v>
      </c>
      <c r="O59" s="538" t="s">
        <v>30</v>
      </c>
      <c r="P59" s="374" t="e">
        <f t="shared" si="18"/>
        <v>#N/A</v>
      </c>
      <c r="Q59" s="539">
        <v>6.13</v>
      </c>
      <c r="R59" s="372">
        <f t="shared" si="19"/>
        <v>18</v>
      </c>
      <c r="S59" s="537" t="s">
        <v>30</v>
      </c>
      <c r="T59" s="373" t="e">
        <f t="shared" si="20"/>
        <v>#N/A</v>
      </c>
      <c r="U59" s="538" t="s">
        <v>30</v>
      </c>
      <c r="V59" s="374" t="e">
        <f t="shared" si="21"/>
        <v>#N/A</v>
      </c>
      <c r="W59" s="540">
        <f t="shared" si="22"/>
        <v>36</v>
      </c>
      <c r="X59" s="375" t="e">
        <f t="shared" si="23"/>
        <v>#VALUE!</v>
      </c>
      <c r="Y59" s="376" t="e">
        <f t="shared" si="24"/>
        <v>#VALUE!</v>
      </c>
      <c r="Z59" s="376">
        <v>57</v>
      </c>
      <c r="AA59" s="377" t="e">
        <f t="shared" si="25"/>
        <v>#VALUE!</v>
      </c>
      <c r="AB59" s="611"/>
      <c r="AC59" s="394" t="s">
        <v>45</v>
      </c>
    </row>
    <row r="60" spans="1:29" ht="13.5" customHeight="1">
      <c r="A60" s="430">
        <v>1484129</v>
      </c>
      <c r="B60" s="601" t="s">
        <v>1238</v>
      </c>
      <c r="C60" s="617" t="s">
        <v>1260</v>
      </c>
      <c r="D60" s="615" t="s">
        <v>169</v>
      </c>
      <c r="E60" s="534">
        <v>4.128</v>
      </c>
      <c r="F60" s="372">
        <f t="shared" si="13"/>
        <v>14</v>
      </c>
      <c r="G60" s="535" t="s">
        <v>30</v>
      </c>
      <c r="H60" s="373" t="e">
        <f t="shared" si="14"/>
        <v>#VALUE!</v>
      </c>
      <c r="I60" s="541" t="s">
        <v>30</v>
      </c>
      <c r="J60" s="374" t="e">
        <f t="shared" si="15"/>
        <v>#VALUE!</v>
      </c>
      <c r="K60" s="539">
        <v>2.9</v>
      </c>
      <c r="L60" s="372">
        <f t="shared" si="16"/>
        <v>9</v>
      </c>
      <c r="M60" s="537" t="s">
        <v>30</v>
      </c>
      <c r="N60" s="373" t="e">
        <f t="shared" si="17"/>
        <v>#N/A</v>
      </c>
      <c r="O60" s="538" t="s">
        <v>30</v>
      </c>
      <c r="P60" s="374" t="e">
        <f t="shared" si="18"/>
        <v>#N/A</v>
      </c>
      <c r="Q60" s="539">
        <v>5.55</v>
      </c>
      <c r="R60" s="372">
        <f t="shared" si="19"/>
        <v>13</v>
      </c>
      <c r="S60" s="537" t="s">
        <v>30</v>
      </c>
      <c r="T60" s="373" t="e">
        <f t="shared" si="20"/>
        <v>#N/A</v>
      </c>
      <c r="U60" s="538" t="s">
        <v>30</v>
      </c>
      <c r="V60" s="374" t="e">
        <f t="shared" si="21"/>
        <v>#N/A</v>
      </c>
      <c r="W60" s="540">
        <f t="shared" si="22"/>
        <v>36</v>
      </c>
      <c r="X60" s="375" t="e">
        <f t="shared" si="23"/>
        <v>#VALUE!</v>
      </c>
      <c r="Y60" s="376" t="e">
        <f t="shared" si="24"/>
        <v>#VALUE!</v>
      </c>
      <c r="Z60" s="376">
        <v>57</v>
      </c>
      <c r="AA60" s="377" t="e">
        <f t="shared" si="25"/>
        <v>#VALUE!</v>
      </c>
      <c r="AB60" s="611"/>
      <c r="AC60" s="394" t="s">
        <v>45</v>
      </c>
    </row>
    <row r="61" spans="1:29" ht="13.5" customHeight="1">
      <c r="A61" s="430">
        <v>1332847</v>
      </c>
      <c r="B61" s="601" t="s">
        <v>1944</v>
      </c>
      <c r="C61" s="617" t="s">
        <v>1194</v>
      </c>
      <c r="D61" s="615" t="s">
        <v>169</v>
      </c>
      <c r="E61" s="534">
        <v>4.081</v>
      </c>
      <c r="F61" s="372">
        <f t="shared" si="13"/>
        <v>14</v>
      </c>
      <c r="G61" s="535" t="s">
        <v>30</v>
      </c>
      <c r="H61" s="373" t="e">
        <f t="shared" si="14"/>
        <v>#VALUE!</v>
      </c>
      <c r="I61" s="541" t="s">
        <v>30</v>
      </c>
      <c r="J61" s="374" t="e">
        <f t="shared" si="15"/>
        <v>#VALUE!</v>
      </c>
      <c r="K61" s="539">
        <v>2.95</v>
      </c>
      <c r="L61" s="372">
        <f t="shared" si="16"/>
        <v>10</v>
      </c>
      <c r="M61" s="537" t="s">
        <v>30</v>
      </c>
      <c r="N61" s="373" t="e">
        <f t="shared" si="17"/>
        <v>#N/A</v>
      </c>
      <c r="O61" s="538" t="s">
        <v>30</v>
      </c>
      <c r="P61" s="374" t="e">
        <f t="shared" si="18"/>
        <v>#N/A</v>
      </c>
      <c r="Q61" s="539">
        <v>5.4</v>
      </c>
      <c r="R61" s="372">
        <f t="shared" si="19"/>
        <v>12</v>
      </c>
      <c r="S61" s="537" t="s">
        <v>30</v>
      </c>
      <c r="T61" s="373" t="e">
        <f t="shared" si="20"/>
        <v>#N/A</v>
      </c>
      <c r="U61" s="538" t="s">
        <v>30</v>
      </c>
      <c r="V61" s="374" t="e">
        <f t="shared" si="21"/>
        <v>#N/A</v>
      </c>
      <c r="W61" s="540">
        <f t="shared" si="22"/>
        <v>36</v>
      </c>
      <c r="X61" s="375" t="e">
        <f t="shared" si="23"/>
        <v>#VALUE!</v>
      </c>
      <c r="Y61" s="376" t="e">
        <f t="shared" si="24"/>
        <v>#VALUE!</v>
      </c>
      <c r="Z61" s="376">
        <v>57</v>
      </c>
      <c r="AA61" s="377" t="e">
        <f t="shared" si="25"/>
        <v>#VALUE!</v>
      </c>
      <c r="AB61" s="611"/>
      <c r="AC61" s="394" t="s">
        <v>45</v>
      </c>
    </row>
    <row r="62" spans="1:29" ht="13.5" customHeight="1">
      <c r="A62" s="430" t="s">
        <v>2203</v>
      </c>
      <c r="B62" s="601" t="s">
        <v>2201</v>
      </c>
      <c r="C62" s="617" t="s">
        <v>2202</v>
      </c>
      <c r="D62" s="615" t="s">
        <v>177</v>
      </c>
      <c r="E62" s="534">
        <v>4.253</v>
      </c>
      <c r="F62" s="372">
        <f t="shared" si="13"/>
        <v>13</v>
      </c>
      <c r="G62" s="535" t="s">
        <v>30</v>
      </c>
      <c r="H62" s="373" t="e">
        <f t="shared" si="14"/>
        <v>#VALUE!</v>
      </c>
      <c r="I62" s="541" t="s">
        <v>30</v>
      </c>
      <c r="J62" s="374" t="e">
        <f t="shared" si="15"/>
        <v>#VALUE!</v>
      </c>
      <c r="K62" s="539">
        <v>2.85</v>
      </c>
      <c r="L62" s="372">
        <f t="shared" si="16"/>
        <v>8</v>
      </c>
      <c r="M62" s="537" t="s">
        <v>30</v>
      </c>
      <c r="N62" s="373" t="e">
        <f t="shared" si="17"/>
        <v>#N/A</v>
      </c>
      <c r="O62" s="538" t="s">
        <v>30</v>
      </c>
      <c r="P62" s="374" t="e">
        <f t="shared" si="18"/>
        <v>#N/A</v>
      </c>
      <c r="Q62" s="539">
        <v>5.55</v>
      </c>
      <c r="R62" s="372">
        <f t="shared" si="19"/>
        <v>13</v>
      </c>
      <c r="S62" s="537" t="s">
        <v>30</v>
      </c>
      <c r="T62" s="373" t="e">
        <f t="shared" si="20"/>
        <v>#N/A</v>
      </c>
      <c r="U62" s="538" t="s">
        <v>30</v>
      </c>
      <c r="V62" s="374" t="e">
        <f t="shared" si="21"/>
        <v>#N/A</v>
      </c>
      <c r="W62" s="540">
        <f t="shared" si="22"/>
        <v>34</v>
      </c>
      <c r="X62" s="375" t="e">
        <f t="shared" si="23"/>
        <v>#VALUE!</v>
      </c>
      <c r="Y62" s="376" t="e">
        <f t="shared" si="24"/>
        <v>#VALUE!</v>
      </c>
      <c r="Z62" s="376">
        <v>60</v>
      </c>
      <c r="AA62" s="377" t="e">
        <f t="shared" si="25"/>
        <v>#VALUE!</v>
      </c>
      <c r="AB62" s="611"/>
      <c r="AC62" s="394" t="s">
        <v>45</v>
      </c>
    </row>
    <row r="63" spans="1:29" ht="13.5" customHeight="1">
      <c r="A63" s="430" t="s">
        <v>2297</v>
      </c>
      <c r="B63" s="601" t="s">
        <v>2296</v>
      </c>
      <c r="C63" s="617" t="s">
        <v>2069</v>
      </c>
      <c r="D63" s="615" t="s">
        <v>151</v>
      </c>
      <c r="E63" s="534">
        <v>3.588</v>
      </c>
      <c r="F63" s="372">
        <f t="shared" si="13"/>
        <v>15</v>
      </c>
      <c r="G63" s="535" t="s">
        <v>30</v>
      </c>
      <c r="H63" s="373" t="e">
        <f t="shared" si="14"/>
        <v>#VALUE!</v>
      </c>
      <c r="I63" s="541" t="s">
        <v>30</v>
      </c>
      <c r="J63" s="374" t="e">
        <f t="shared" si="15"/>
        <v>#VALUE!</v>
      </c>
      <c r="K63" s="539">
        <v>2.65</v>
      </c>
      <c r="L63" s="372">
        <f t="shared" si="16"/>
        <v>6</v>
      </c>
      <c r="M63" s="537" t="s">
        <v>30</v>
      </c>
      <c r="N63" s="373" t="e">
        <f t="shared" si="17"/>
        <v>#N/A</v>
      </c>
      <c r="O63" s="538" t="s">
        <v>30</v>
      </c>
      <c r="P63" s="374" t="e">
        <f t="shared" si="18"/>
        <v>#N/A</v>
      </c>
      <c r="Q63" s="539">
        <v>5.35</v>
      </c>
      <c r="R63" s="372">
        <f t="shared" si="19"/>
        <v>12</v>
      </c>
      <c r="S63" s="537" t="s">
        <v>30</v>
      </c>
      <c r="T63" s="373" t="e">
        <f t="shared" si="20"/>
        <v>#N/A</v>
      </c>
      <c r="U63" s="538" t="s">
        <v>30</v>
      </c>
      <c r="V63" s="374" t="e">
        <f t="shared" si="21"/>
        <v>#N/A</v>
      </c>
      <c r="W63" s="540">
        <f t="shared" si="22"/>
        <v>33</v>
      </c>
      <c r="X63" s="375" t="e">
        <f t="shared" si="23"/>
        <v>#VALUE!</v>
      </c>
      <c r="Y63" s="376" t="e">
        <f t="shared" si="24"/>
        <v>#VALUE!</v>
      </c>
      <c r="Z63" s="376">
        <v>61</v>
      </c>
      <c r="AA63" s="377" t="e">
        <f t="shared" si="25"/>
        <v>#VALUE!</v>
      </c>
      <c r="AB63" s="611"/>
      <c r="AC63" s="394" t="s">
        <v>45</v>
      </c>
    </row>
    <row r="64" spans="1:29" ht="13.5" customHeight="1">
      <c r="A64" s="430" t="s">
        <v>2279</v>
      </c>
      <c r="B64" s="601" t="s">
        <v>2278</v>
      </c>
      <c r="C64" s="617" t="s">
        <v>1809</v>
      </c>
      <c r="D64" s="615" t="s">
        <v>151</v>
      </c>
      <c r="E64" s="534">
        <v>4.14</v>
      </c>
      <c r="F64" s="372">
        <f t="shared" si="13"/>
        <v>14</v>
      </c>
      <c r="G64" s="535" t="s">
        <v>30</v>
      </c>
      <c r="H64" s="373" t="e">
        <f t="shared" si="14"/>
        <v>#VALUE!</v>
      </c>
      <c r="I64" s="541" t="s">
        <v>30</v>
      </c>
      <c r="J64" s="374" t="e">
        <f t="shared" si="15"/>
        <v>#VALUE!</v>
      </c>
      <c r="K64" s="539">
        <v>2.75</v>
      </c>
      <c r="L64" s="372">
        <f t="shared" si="16"/>
        <v>7</v>
      </c>
      <c r="M64" s="537" t="s">
        <v>30</v>
      </c>
      <c r="N64" s="373" t="e">
        <f t="shared" si="17"/>
        <v>#N/A</v>
      </c>
      <c r="O64" s="538" t="s">
        <v>30</v>
      </c>
      <c r="P64" s="374" t="e">
        <f t="shared" si="18"/>
        <v>#N/A</v>
      </c>
      <c r="Q64" s="539">
        <v>5.11</v>
      </c>
      <c r="R64" s="372">
        <f t="shared" si="19"/>
        <v>8</v>
      </c>
      <c r="S64" s="537" t="s">
        <v>30</v>
      </c>
      <c r="T64" s="373" t="e">
        <f t="shared" si="20"/>
        <v>#N/A</v>
      </c>
      <c r="U64" s="538" t="s">
        <v>30</v>
      </c>
      <c r="V64" s="374" t="e">
        <f t="shared" si="21"/>
        <v>#N/A</v>
      </c>
      <c r="W64" s="540">
        <f t="shared" si="22"/>
        <v>29</v>
      </c>
      <c r="X64" s="375" t="e">
        <f t="shared" si="23"/>
        <v>#VALUE!</v>
      </c>
      <c r="Y64" s="376" t="e">
        <f t="shared" si="24"/>
        <v>#VALUE!</v>
      </c>
      <c r="Z64" s="376">
        <v>62</v>
      </c>
      <c r="AA64" s="377" t="e">
        <f t="shared" si="25"/>
        <v>#VALUE!</v>
      </c>
      <c r="AB64" s="611"/>
      <c r="AC64" s="394" t="s">
        <v>45</v>
      </c>
    </row>
    <row r="65" spans="1:29" ht="13.5" customHeight="1">
      <c r="A65" s="430" t="s">
        <v>1583</v>
      </c>
      <c r="B65" s="601" t="s">
        <v>1581</v>
      </c>
      <c r="C65" s="617" t="s">
        <v>1582</v>
      </c>
      <c r="D65" s="615" t="s">
        <v>158</v>
      </c>
      <c r="E65" s="534">
        <v>4.557</v>
      </c>
      <c r="F65" s="372">
        <f t="shared" si="13"/>
        <v>10</v>
      </c>
      <c r="G65" s="535" t="s">
        <v>30</v>
      </c>
      <c r="H65" s="373" t="e">
        <f t="shared" si="14"/>
        <v>#VALUE!</v>
      </c>
      <c r="I65" s="541" t="s">
        <v>30</v>
      </c>
      <c r="J65" s="374" t="e">
        <f t="shared" si="15"/>
        <v>#VALUE!</v>
      </c>
      <c r="K65" s="539">
        <v>2.45</v>
      </c>
      <c r="L65" s="372">
        <f t="shared" si="16"/>
        <v>5</v>
      </c>
      <c r="M65" s="537" t="s">
        <v>30</v>
      </c>
      <c r="N65" s="373" t="e">
        <f t="shared" si="17"/>
        <v>#N/A</v>
      </c>
      <c r="O65" s="538" t="s">
        <v>30</v>
      </c>
      <c r="P65" s="374" t="e">
        <f t="shared" si="18"/>
        <v>#N/A</v>
      </c>
      <c r="Q65" s="539">
        <v>5.5</v>
      </c>
      <c r="R65" s="372">
        <f t="shared" si="19"/>
        <v>12</v>
      </c>
      <c r="S65" s="537" t="s">
        <v>30</v>
      </c>
      <c r="T65" s="373" t="e">
        <f t="shared" si="20"/>
        <v>#N/A</v>
      </c>
      <c r="U65" s="538" t="s">
        <v>30</v>
      </c>
      <c r="V65" s="374" t="e">
        <f t="shared" si="21"/>
        <v>#N/A</v>
      </c>
      <c r="W65" s="540">
        <f t="shared" si="22"/>
        <v>27</v>
      </c>
      <c r="X65" s="375" t="e">
        <f t="shared" si="23"/>
        <v>#VALUE!</v>
      </c>
      <c r="Y65" s="376" t="e">
        <f t="shared" si="24"/>
        <v>#VALUE!</v>
      </c>
      <c r="Z65" s="376">
        <v>63</v>
      </c>
      <c r="AA65" s="377" t="e">
        <f t="shared" si="25"/>
        <v>#VALUE!</v>
      </c>
      <c r="AB65" s="611"/>
      <c r="AC65" s="394" t="s">
        <v>45</v>
      </c>
    </row>
    <row r="66" spans="1:29" ht="13.5" customHeight="1">
      <c r="A66" s="430" t="s">
        <v>2093</v>
      </c>
      <c r="B66" s="601" t="s">
        <v>2092</v>
      </c>
      <c r="C66" s="617" t="s">
        <v>1756</v>
      </c>
      <c r="D66" s="615" t="s">
        <v>156</v>
      </c>
      <c r="E66" s="534">
        <v>4.136</v>
      </c>
      <c r="F66" s="372">
        <f t="shared" si="13"/>
        <v>14</v>
      </c>
      <c r="G66" s="535" t="s">
        <v>30</v>
      </c>
      <c r="H66" s="373" t="e">
        <f t="shared" si="14"/>
        <v>#VALUE!</v>
      </c>
      <c r="I66" s="541" t="s">
        <v>30</v>
      </c>
      <c r="J66" s="374" t="e">
        <f t="shared" si="15"/>
        <v>#VALUE!</v>
      </c>
      <c r="K66" s="539">
        <v>2.25</v>
      </c>
      <c r="L66" s="372">
        <f t="shared" si="16"/>
        <v>5</v>
      </c>
      <c r="M66" s="537" t="s">
        <v>30</v>
      </c>
      <c r="N66" s="373" t="e">
        <f t="shared" si="17"/>
        <v>#N/A</v>
      </c>
      <c r="O66" s="538" t="s">
        <v>30</v>
      </c>
      <c r="P66" s="374" t="e">
        <f t="shared" si="18"/>
        <v>#N/A</v>
      </c>
      <c r="Q66" s="539">
        <v>4.85</v>
      </c>
      <c r="R66" s="372">
        <f t="shared" si="19"/>
        <v>6</v>
      </c>
      <c r="S66" s="537" t="s">
        <v>30</v>
      </c>
      <c r="T66" s="373" t="e">
        <f t="shared" si="20"/>
        <v>#N/A</v>
      </c>
      <c r="U66" s="538" t="s">
        <v>30</v>
      </c>
      <c r="V66" s="374" t="e">
        <f t="shared" si="21"/>
        <v>#N/A</v>
      </c>
      <c r="W66" s="540">
        <f t="shared" si="22"/>
        <v>25</v>
      </c>
      <c r="X66" s="375" t="e">
        <f t="shared" si="23"/>
        <v>#VALUE!</v>
      </c>
      <c r="Y66" s="376" t="e">
        <f t="shared" si="24"/>
        <v>#VALUE!</v>
      </c>
      <c r="Z66" s="376">
        <v>64</v>
      </c>
      <c r="AA66" s="377" t="e">
        <f t="shared" si="25"/>
        <v>#VALUE!</v>
      </c>
      <c r="AB66" s="611"/>
      <c r="AC66" s="394" t="s">
        <v>45</v>
      </c>
    </row>
    <row r="67" spans="1:29" ht="13.5" customHeight="1">
      <c r="A67" s="430" t="s">
        <v>2295</v>
      </c>
      <c r="B67" s="601" t="s">
        <v>2294</v>
      </c>
      <c r="C67" s="617" t="s">
        <v>1535</v>
      </c>
      <c r="D67" s="615" t="s">
        <v>151</v>
      </c>
      <c r="E67" s="534">
        <v>4.098</v>
      </c>
      <c r="F67" s="372">
        <f>VLOOKUP(E67*(-1),DIST,2)</f>
        <v>14</v>
      </c>
      <c r="G67" s="535" t="s">
        <v>30</v>
      </c>
      <c r="H67" s="373" t="e">
        <f>VLOOKUP(G67*(-1),VIT,2)</f>
        <v>#VALUE!</v>
      </c>
      <c r="I67" s="541" t="s">
        <v>30</v>
      </c>
      <c r="J67" s="374" t="e">
        <f>VLOOKUP(I67*(-1),HAIES50,2)</f>
        <v>#VALUE!</v>
      </c>
      <c r="K67" s="539">
        <v>2.35</v>
      </c>
      <c r="L67" s="372">
        <f>VLOOKUP(K67,LONG,2)</f>
        <v>5</v>
      </c>
      <c r="M67" s="537" t="s">
        <v>30</v>
      </c>
      <c r="N67" s="373" t="e">
        <f>VLOOKUP(M67,HAUT,2)</f>
        <v>#N/A</v>
      </c>
      <c r="O67" s="538" t="s">
        <v>30</v>
      </c>
      <c r="P67" s="374" t="e">
        <f>VLOOKUP(O67,TRIPL,2)</f>
        <v>#N/A</v>
      </c>
      <c r="Q67" s="539">
        <v>4.7</v>
      </c>
      <c r="R67" s="372">
        <f>VLOOKUP(Q67,PDS,2)</f>
        <v>5</v>
      </c>
      <c r="S67" s="537" t="s">
        <v>30</v>
      </c>
      <c r="T67" s="373" t="e">
        <f>VLOOKUP(S67,VORT,2)</f>
        <v>#N/A</v>
      </c>
      <c r="U67" s="538" t="s">
        <v>30</v>
      </c>
      <c r="V67" s="374" t="e">
        <f>VLOOKUP(U67,CERC,2)</f>
        <v>#N/A</v>
      </c>
      <c r="W67" s="540">
        <f t="shared" si="22"/>
        <v>24</v>
      </c>
      <c r="X67" s="375" t="e">
        <f t="shared" si="23"/>
        <v>#VALUE!</v>
      </c>
      <c r="Y67" s="376" t="e">
        <f t="shared" si="24"/>
        <v>#VALUE!</v>
      </c>
      <c r="Z67" s="376">
        <v>65</v>
      </c>
      <c r="AA67" s="377" t="e">
        <f t="shared" si="25"/>
        <v>#VALUE!</v>
      </c>
      <c r="AB67" s="611"/>
      <c r="AC67" s="394" t="s">
        <v>45</v>
      </c>
    </row>
  </sheetData>
  <sheetProtection selectLockedCells="1" selectUnlockedCells="1"/>
  <autoFilter ref="D1:D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AV68"/>
  <sheetViews>
    <sheetView zoomScalePageLayoutView="0" workbookViewId="0" topLeftCell="A1">
      <selection activeCell="H66" sqref="H66"/>
    </sheetView>
  </sheetViews>
  <sheetFormatPr defaultColWidth="11.421875" defaultRowHeight="13.5" customHeight="1"/>
  <cols>
    <col min="1" max="1" width="9.421875" style="390" customWidth="1"/>
    <col min="2" max="2" width="16.57421875" style="349" bestFit="1" customWidth="1"/>
    <col min="3" max="3" width="17.28125" style="349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34" t="s">
        <v>1080</v>
      </c>
      <c r="B1" s="835"/>
      <c r="C1" s="835"/>
      <c r="D1" s="835"/>
      <c r="E1" s="836"/>
    </row>
    <row r="2" spans="1:5" ht="4.5" customHeight="1">
      <c r="A2" s="837"/>
      <c r="B2" s="838"/>
      <c r="C2" s="838"/>
      <c r="D2" s="838"/>
      <c r="E2" s="839"/>
    </row>
    <row r="3" spans="1:5" ht="4.5" customHeight="1">
      <c r="A3" s="837"/>
      <c r="B3" s="838"/>
      <c r="C3" s="838"/>
      <c r="D3" s="838"/>
      <c r="E3" s="839"/>
    </row>
    <row r="4" spans="1:5" ht="4.5" customHeight="1">
      <c r="A4" s="837"/>
      <c r="B4" s="838"/>
      <c r="C4" s="838"/>
      <c r="D4" s="838"/>
      <c r="E4" s="839"/>
    </row>
    <row r="5" spans="1:5" ht="4.5" customHeight="1">
      <c r="A5" s="837"/>
      <c r="B5" s="838"/>
      <c r="C5" s="838"/>
      <c r="D5" s="838"/>
      <c r="E5" s="839"/>
    </row>
    <row r="6" spans="1:5" ht="4.5" customHeight="1">
      <c r="A6" s="837"/>
      <c r="B6" s="838"/>
      <c r="C6" s="838"/>
      <c r="D6" s="838"/>
      <c r="E6" s="839"/>
    </row>
    <row r="7" spans="1:5" ht="4.5" customHeight="1">
      <c r="A7" s="837"/>
      <c r="B7" s="838"/>
      <c r="C7" s="838"/>
      <c r="D7" s="838"/>
      <c r="E7" s="839"/>
    </row>
    <row r="8" spans="1:5" ht="4.5" customHeight="1">
      <c r="A8" s="837"/>
      <c r="B8" s="838"/>
      <c r="C8" s="838"/>
      <c r="D8" s="838"/>
      <c r="E8" s="839"/>
    </row>
    <row r="9" spans="1:5" ht="4.5" customHeight="1" thickBot="1">
      <c r="A9" s="840"/>
      <c r="B9" s="841"/>
      <c r="C9" s="841"/>
      <c r="D9" s="841"/>
      <c r="E9" s="842"/>
    </row>
    <row r="10" spans="1:48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</row>
    <row r="11" spans="1:5" ht="13.5" customHeight="1">
      <c r="A11" s="430" t="s">
        <v>2237</v>
      </c>
      <c r="B11" s="600" t="s">
        <v>2235</v>
      </c>
      <c r="C11" s="601" t="s">
        <v>2236</v>
      </c>
      <c r="D11" s="414" t="s">
        <v>151</v>
      </c>
      <c r="E11" s="430" t="s">
        <v>44</v>
      </c>
    </row>
    <row r="12" spans="1:5" ht="13.5" customHeight="1">
      <c r="A12" s="430" t="s">
        <v>2366</v>
      </c>
      <c r="B12" s="600" t="s">
        <v>2367</v>
      </c>
      <c r="C12" s="601" t="s">
        <v>2368</v>
      </c>
      <c r="D12" s="414" t="s">
        <v>151</v>
      </c>
      <c r="E12" s="430" t="s">
        <v>44</v>
      </c>
    </row>
    <row r="13" spans="1:5" ht="13.5" customHeight="1">
      <c r="A13" s="430" t="s">
        <v>2240</v>
      </c>
      <c r="B13" s="600" t="s">
        <v>2238</v>
      </c>
      <c r="C13" s="601" t="s">
        <v>2239</v>
      </c>
      <c r="D13" s="414" t="s">
        <v>151</v>
      </c>
      <c r="E13" s="430" t="s">
        <v>44</v>
      </c>
    </row>
    <row r="14" spans="1:5" ht="13.5" customHeight="1">
      <c r="A14" s="430" t="s">
        <v>2242</v>
      </c>
      <c r="B14" s="600" t="s">
        <v>2241</v>
      </c>
      <c r="C14" s="601" t="s">
        <v>1605</v>
      </c>
      <c r="D14" s="414" t="s">
        <v>151</v>
      </c>
      <c r="E14" s="430" t="s">
        <v>44</v>
      </c>
    </row>
    <row r="15" spans="1:5" ht="13.5" customHeight="1">
      <c r="A15" s="431" t="s">
        <v>2245</v>
      </c>
      <c r="B15" s="601" t="s">
        <v>2243</v>
      </c>
      <c r="C15" s="601" t="s">
        <v>2244</v>
      </c>
      <c r="D15" s="414" t="s">
        <v>151</v>
      </c>
      <c r="E15" s="430" t="s">
        <v>44</v>
      </c>
    </row>
    <row r="16" spans="1:5" ht="13.5" customHeight="1">
      <c r="A16" s="650" t="s">
        <v>2248</v>
      </c>
      <c r="B16" s="601" t="s">
        <v>2246</v>
      </c>
      <c r="C16" s="601" t="s">
        <v>2247</v>
      </c>
      <c r="D16" s="414" t="s">
        <v>151</v>
      </c>
      <c r="E16" s="430" t="s">
        <v>44</v>
      </c>
    </row>
    <row r="17" spans="1:5" ht="13.5" customHeight="1">
      <c r="A17" s="414" t="s">
        <v>2251</v>
      </c>
      <c r="B17" s="415" t="s">
        <v>2249</v>
      </c>
      <c r="C17" s="415" t="s">
        <v>2250</v>
      </c>
      <c r="D17" s="414" t="s">
        <v>151</v>
      </c>
      <c r="E17" s="430" t="s">
        <v>44</v>
      </c>
    </row>
    <row r="18" spans="1:5" ht="13.5" customHeight="1">
      <c r="A18" s="430" t="s">
        <v>2254</v>
      </c>
      <c r="B18" s="600" t="s">
        <v>2252</v>
      </c>
      <c r="C18" s="601" t="s">
        <v>2253</v>
      </c>
      <c r="D18" s="414" t="s">
        <v>151</v>
      </c>
      <c r="E18" s="430" t="s">
        <v>44</v>
      </c>
    </row>
    <row r="19" spans="1:5" ht="13.5" customHeight="1">
      <c r="A19" s="414" t="s">
        <v>2256</v>
      </c>
      <c r="B19" s="415" t="s">
        <v>2255</v>
      </c>
      <c r="C19" s="415" t="s">
        <v>1783</v>
      </c>
      <c r="D19" s="414" t="s">
        <v>151</v>
      </c>
      <c r="E19" s="430" t="s">
        <v>44</v>
      </c>
    </row>
    <row r="20" spans="1:5" ht="13.5" customHeight="1">
      <c r="A20" s="430" t="s">
        <v>2259</v>
      </c>
      <c r="B20" s="600" t="s">
        <v>2257</v>
      </c>
      <c r="C20" s="601" t="s">
        <v>2258</v>
      </c>
      <c r="D20" s="414" t="s">
        <v>151</v>
      </c>
      <c r="E20" s="430" t="s">
        <v>44</v>
      </c>
    </row>
    <row r="21" spans="1:5" ht="13.5" customHeight="1">
      <c r="A21" s="430" t="s">
        <v>2262</v>
      </c>
      <c r="B21" s="600" t="s">
        <v>2260</v>
      </c>
      <c r="C21" s="601" t="s">
        <v>2261</v>
      </c>
      <c r="D21" s="414" t="s">
        <v>151</v>
      </c>
      <c r="E21" s="430" t="s">
        <v>44</v>
      </c>
    </row>
    <row r="22" spans="1:8" ht="13.5" customHeight="1">
      <c r="A22" s="430" t="s">
        <v>2264</v>
      </c>
      <c r="B22" s="600" t="s">
        <v>2263</v>
      </c>
      <c r="C22" s="601" t="s">
        <v>1706</v>
      </c>
      <c r="D22" s="414" t="s">
        <v>151</v>
      </c>
      <c r="E22" s="430" t="s">
        <v>44</v>
      </c>
      <c r="H22"/>
    </row>
    <row r="23" spans="1:5" ht="13.5" customHeight="1">
      <c r="A23" s="430" t="s">
        <v>2267</v>
      </c>
      <c r="B23" s="600" t="s">
        <v>2265</v>
      </c>
      <c r="C23" s="601" t="s">
        <v>2266</v>
      </c>
      <c r="D23" s="414" t="s">
        <v>151</v>
      </c>
      <c r="E23" s="430" t="s">
        <v>44</v>
      </c>
    </row>
    <row r="24" spans="1:5" ht="13.5" customHeight="1">
      <c r="A24" s="430" t="s">
        <v>2269</v>
      </c>
      <c r="B24" s="600" t="s">
        <v>2268</v>
      </c>
      <c r="C24" s="601" t="s">
        <v>1856</v>
      </c>
      <c r="D24" s="414" t="s">
        <v>151</v>
      </c>
      <c r="E24" s="430" t="s">
        <v>44</v>
      </c>
    </row>
    <row r="25" spans="1:5" ht="13.5" customHeight="1">
      <c r="A25" s="431"/>
      <c r="B25" s="601"/>
      <c r="C25" s="601"/>
      <c r="D25" s="414"/>
      <c r="E25" s="430"/>
    </row>
    <row r="26" spans="1:5" ht="13.5" customHeight="1">
      <c r="A26" s="430" t="s">
        <v>2271</v>
      </c>
      <c r="B26" s="600" t="s">
        <v>2270</v>
      </c>
      <c r="C26" s="601" t="s">
        <v>2109</v>
      </c>
      <c r="D26" s="414" t="s">
        <v>151</v>
      </c>
      <c r="E26" s="430" t="s">
        <v>45</v>
      </c>
    </row>
    <row r="27" spans="1:5" ht="13.5" customHeight="1">
      <c r="A27" s="430" t="s">
        <v>2274</v>
      </c>
      <c r="B27" s="600" t="s">
        <v>2272</v>
      </c>
      <c r="C27" s="601" t="s">
        <v>2273</v>
      </c>
      <c r="D27" s="414" t="s">
        <v>151</v>
      </c>
      <c r="E27" s="430" t="s">
        <v>45</v>
      </c>
    </row>
    <row r="28" spans="1:5" ht="13.5" customHeight="1">
      <c r="A28" s="430" t="s">
        <v>2277</v>
      </c>
      <c r="B28" s="600" t="s">
        <v>2275</v>
      </c>
      <c r="C28" s="601" t="s">
        <v>2276</v>
      </c>
      <c r="D28" s="414" t="s">
        <v>151</v>
      </c>
      <c r="E28" s="430" t="s">
        <v>45</v>
      </c>
    </row>
    <row r="29" spans="1:5" ht="13.5" customHeight="1">
      <c r="A29" s="430" t="s">
        <v>2279</v>
      </c>
      <c r="B29" s="600" t="s">
        <v>2278</v>
      </c>
      <c r="C29" s="601" t="s">
        <v>1809</v>
      </c>
      <c r="D29" s="414" t="s">
        <v>151</v>
      </c>
      <c r="E29" s="430" t="s">
        <v>45</v>
      </c>
    </row>
    <row r="30" spans="1:5" ht="13.5" customHeight="1">
      <c r="A30" s="430" t="s">
        <v>2282</v>
      </c>
      <c r="B30" s="600" t="s">
        <v>2280</v>
      </c>
      <c r="C30" s="601" t="s">
        <v>2281</v>
      </c>
      <c r="D30" s="414" t="s">
        <v>151</v>
      </c>
      <c r="E30" s="430" t="s">
        <v>45</v>
      </c>
    </row>
    <row r="31" spans="1:5" ht="13.5" customHeight="1">
      <c r="A31" s="430" t="s">
        <v>2285</v>
      </c>
      <c r="B31" s="600" t="s">
        <v>2283</v>
      </c>
      <c r="C31" s="601" t="s">
        <v>2284</v>
      </c>
      <c r="D31" s="414" t="s">
        <v>151</v>
      </c>
      <c r="E31" s="430" t="s">
        <v>45</v>
      </c>
    </row>
    <row r="32" spans="1:5" ht="13.5" customHeight="1">
      <c r="A32" s="430" t="s">
        <v>2287</v>
      </c>
      <c r="B32" s="600" t="s">
        <v>2243</v>
      </c>
      <c r="C32" s="601" t="s">
        <v>2286</v>
      </c>
      <c r="D32" s="414" t="s">
        <v>151</v>
      </c>
      <c r="E32" s="430" t="s">
        <v>45</v>
      </c>
    </row>
    <row r="33" spans="1:5" ht="13.5" customHeight="1">
      <c r="A33" s="430" t="s">
        <v>2290</v>
      </c>
      <c r="B33" s="600" t="s">
        <v>2288</v>
      </c>
      <c r="C33" s="601" t="s">
        <v>2289</v>
      </c>
      <c r="D33" s="414" t="s">
        <v>151</v>
      </c>
      <c r="E33" s="430" t="s">
        <v>45</v>
      </c>
    </row>
    <row r="34" spans="1:5" ht="13.5" customHeight="1">
      <c r="A34" s="431" t="s">
        <v>2293</v>
      </c>
      <c r="B34" s="601" t="s">
        <v>2291</v>
      </c>
      <c r="C34" s="601" t="s">
        <v>2292</v>
      </c>
      <c r="D34" s="414" t="s">
        <v>151</v>
      </c>
      <c r="E34" s="430" t="s">
        <v>45</v>
      </c>
    </row>
    <row r="35" spans="1:5" ht="13.5" customHeight="1">
      <c r="A35" s="430" t="s">
        <v>2295</v>
      </c>
      <c r="B35" s="600" t="s">
        <v>2294</v>
      </c>
      <c r="C35" s="601" t="s">
        <v>1535</v>
      </c>
      <c r="D35" s="414" t="s">
        <v>151</v>
      </c>
      <c r="E35" s="430" t="s">
        <v>45</v>
      </c>
    </row>
    <row r="36" spans="1:5" ht="13.5" customHeight="1">
      <c r="A36" s="430" t="s">
        <v>2297</v>
      </c>
      <c r="B36" s="600" t="s">
        <v>2296</v>
      </c>
      <c r="C36" s="601" t="s">
        <v>2069</v>
      </c>
      <c r="D36" s="414" t="s">
        <v>151</v>
      </c>
      <c r="E36" s="430" t="s">
        <v>45</v>
      </c>
    </row>
    <row r="37" spans="1:5" ht="13.5" customHeight="1">
      <c r="A37" s="417" t="s">
        <v>2299</v>
      </c>
      <c r="B37" s="415" t="s">
        <v>2298</v>
      </c>
      <c r="C37" s="415" t="s">
        <v>1570</v>
      </c>
      <c r="D37" s="414" t="s">
        <v>151</v>
      </c>
      <c r="E37" s="430" t="s">
        <v>45</v>
      </c>
    </row>
    <row r="38" spans="1:5" ht="13.5" customHeight="1">
      <c r="A38" s="431" t="s">
        <v>2301</v>
      </c>
      <c r="B38" s="601" t="s">
        <v>1785</v>
      </c>
      <c r="C38" s="601" t="s">
        <v>2300</v>
      </c>
      <c r="D38" s="414" t="s">
        <v>151</v>
      </c>
      <c r="E38" s="430" t="s">
        <v>45</v>
      </c>
    </row>
    <row r="39" spans="1:5" ht="13.5" customHeight="1">
      <c r="A39" s="430" t="s">
        <v>2303</v>
      </c>
      <c r="B39" s="600" t="s">
        <v>2302</v>
      </c>
      <c r="C39" s="601" t="s">
        <v>1287</v>
      </c>
      <c r="D39" s="414" t="s">
        <v>151</v>
      </c>
      <c r="E39" s="430" t="s">
        <v>45</v>
      </c>
    </row>
    <row r="40" spans="1:5" ht="13.5" customHeight="1">
      <c r="A40" s="430" t="s">
        <v>2306</v>
      </c>
      <c r="B40" s="600" t="s">
        <v>2304</v>
      </c>
      <c r="C40" s="601" t="s">
        <v>2305</v>
      </c>
      <c r="D40" s="414" t="s">
        <v>151</v>
      </c>
      <c r="E40" s="430" t="s">
        <v>45</v>
      </c>
    </row>
    <row r="41" spans="1:5" ht="13.5" customHeight="1">
      <c r="A41" s="430" t="s">
        <v>2309</v>
      </c>
      <c r="B41" s="600" t="s">
        <v>2307</v>
      </c>
      <c r="C41" s="601" t="s">
        <v>2308</v>
      </c>
      <c r="D41" s="414" t="s">
        <v>151</v>
      </c>
      <c r="E41" s="430" t="s">
        <v>45</v>
      </c>
    </row>
    <row r="42" spans="1:5" ht="13.5" customHeight="1">
      <c r="A42" s="430"/>
      <c r="B42" s="600"/>
      <c r="C42" s="601"/>
      <c r="D42" s="414"/>
      <c r="E42" s="430"/>
    </row>
    <row r="43" spans="1:5" ht="13.5" customHeight="1">
      <c r="A43" s="430" t="s">
        <v>2312</v>
      </c>
      <c r="B43" s="600" t="s">
        <v>2310</v>
      </c>
      <c r="C43" s="601" t="s">
        <v>2311</v>
      </c>
      <c r="D43" s="414" t="s">
        <v>151</v>
      </c>
      <c r="E43" s="430" t="s">
        <v>42</v>
      </c>
    </row>
    <row r="44" spans="1:5" ht="13.5" customHeight="1">
      <c r="A44" s="430" t="s">
        <v>2315</v>
      </c>
      <c r="B44" s="600" t="s">
        <v>2313</v>
      </c>
      <c r="C44" s="601" t="s">
        <v>2314</v>
      </c>
      <c r="D44" s="414" t="s">
        <v>151</v>
      </c>
      <c r="E44" s="430" t="s">
        <v>42</v>
      </c>
    </row>
    <row r="45" spans="1:5" ht="13.5" customHeight="1">
      <c r="A45" s="430" t="s">
        <v>2317</v>
      </c>
      <c r="B45" s="600" t="s">
        <v>2316</v>
      </c>
      <c r="C45" s="601" t="s">
        <v>1706</v>
      </c>
      <c r="D45" s="414" t="s">
        <v>151</v>
      </c>
      <c r="E45" s="430" t="s">
        <v>42</v>
      </c>
    </row>
    <row r="46" spans="1:5" ht="13.5" customHeight="1">
      <c r="A46" s="430" t="s">
        <v>2320</v>
      </c>
      <c r="B46" s="600" t="s">
        <v>2318</v>
      </c>
      <c r="C46" s="601" t="s">
        <v>2319</v>
      </c>
      <c r="D46" s="414" t="s">
        <v>151</v>
      </c>
      <c r="E46" s="430" t="s">
        <v>42</v>
      </c>
    </row>
    <row r="47" spans="1:5" ht="13.5" customHeight="1">
      <c r="A47" s="430" t="s">
        <v>2323</v>
      </c>
      <c r="B47" s="600" t="s">
        <v>2321</v>
      </c>
      <c r="C47" s="601" t="s">
        <v>2322</v>
      </c>
      <c r="D47" s="414" t="s">
        <v>151</v>
      </c>
      <c r="E47" s="430" t="s">
        <v>42</v>
      </c>
    </row>
    <row r="48" spans="1:5" ht="13.5" customHeight="1">
      <c r="A48" s="430" t="s">
        <v>2326</v>
      </c>
      <c r="B48" s="600" t="s">
        <v>2324</v>
      </c>
      <c r="C48" s="601" t="s">
        <v>2325</v>
      </c>
      <c r="D48" s="414" t="s">
        <v>151</v>
      </c>
      <c r="E48" s="430" t="s">
        <v>42</v>
      </c>
    </row>
    <row r="49" spans="1:5" ht="13.5" customHeight="1">
      <c r="A49" s="431" t="s">
        <v>2328</v>
      </c>
      <c r="B49" s="601" t="s">
        <v>2249</v>
      </c>
      <c r="C49" s="601" t="s">
        <v>2327</v>
      </c>
      <c r="D49" s="414" t="s">
        <v>151</v>
      </c>
      <c r="E49" s="430" t="s">
        <v>42</v>
      </c>
    </row>
    <row r="50" spans="1:5" ht="13.5" customHeight="1">
      <c r="A50" s="430" t="s">
        <v>2331</v>
      </c>
      <c r="B50" s="600" t="s">
        <v>2329</v>
      </c>
      <c r="C50" s="601" t="s">
        <v>2330</v>
      </c>
      <c r="D50" s="414" t="s">
        <v>151</v>
      </c>
      <c r="E50" s="430" t="s">
        <v>42</v>
      </c>
    </row>
    <row r="51" spans="1:5" ht="13.5" customHeight="1">
      <c r="A51" s="431" t="s">
        <v>2333</v>
      </c>
      <c r="B51" s="601" t="s">
        <v>2332</v>
      </c>
      <c r="C51" s="601" t="s">
        <v>1594</v>
      </c>
      <c r="D51" s="414" t="s">
        <v>151</v>
      </c>
      <c r="E51" s="430" t="s">
        <v>42</v>
      </c>
    </row>
    <row r="52" spans="1:5" ht="13.5" customHeight="1">
      <c r="A52" s="431"/>
      <c r="B52" s="601"/>
      <c r="C52" s="601"/>
      <c r="D52" s="414"/>
      <c r="E52" s="430"/>
    </row>
    <row r="53" spans="1:5" ht="13.5" customHeight="1">
      <c r="A53" s="431" t="s">
        <v>2335</v>
      </c>
      <c r="B53" s="601" t="s">
        <v>2334</v>
      </c>
      <c r="C53" s="601" t="s">
        <v>1576</v>
      </c>
      <c r="D53" s="414" t="s">
        <v>151</v>
      </c>
      <c r="E53" s="430" t="s">
        <v>43</v>
      </c>
    </row>
    <row r="54" spans="1:5" ht="13.5" customHeight="1">
      <c r="A54" s="431" t="s">
        <v>2337</v>
      </c>
      <c r="B54" s="601" t="s">
        <v>2336</v>
      </c>
      <c r="C54" s="601" t="s">
        <v>1826</v>
      </c>
      <c r="D54" s="414" t="s">
        <v>151</v>
      </c>
      <c r="E54" s="430" t="s">
        <v>43</v>
      </c>
    </row>
    <row r="55" spans="1:5" ht="13.5" customHeight="1">
      <c r="A55" s="431" t="s">
        <v>2338</v>
      </c>
      <c r="B55" s="601" t="s">
        <v>2278</v>
      </c>
      <c r="C55" s="601" t="s">
        <v>1662</v>
      </c>
      <c r="D55" s="414" t="s">
        <v>151</v>
      </c>
      <c r="E55" s="430" t="s">
        <v>43</v>
      </c>
    </row>
    <row r="56" spans="1:5" ht="13.5" customHeight="1">
      <c r="A56" s="431" t="s">
        <v>2339</v>
      </c>
      <c r="B56" s="601" t="s">
        <v>2278</v>
      </c>
      <c r="C56" s="601" t="s">
        <v>2199</v>
      </c>
      <c r="D56" s="414" t="s">
        <v>151</v>
      </c>
      <c r="E56" s="430" t="s">
        <v>43</v>
      </c>
    </row>
    <row r="57" spans="1:5" ht="13.5" customHeight="1">
      <c r="A57" s="431" t="s">
        <v>2342</v>
      </c>
      <c r="B57" s="601" t="s">
        <v>2340</v>
      </c>
      <c r="C57" s="601" t="s">
        <v>2341</v>
      </c>
      <c r="D57" s="414" t="s">
        <v>151</v>
      </c>
      <c r="E57" s="430" t="s">
        <v>43</v>
      </c>
    </row>
    <row r="58" spans="1:5" ht="13.5" customHeight="1">
      <c r="A58" s="431" t="s">
        <v>2344</v>
      </c>
      <c r="B58" s="601" t="s">
        <v>2343</v>
      </c>
      <c r="C58" s="601" t="s">
        <v>2009</v>
      </c>
      <c r="D58" s="414" t="s">
        <v>151</v>
      </c>
      <c r="E58" s="430" t="s">
        <v>43</v>
      </c>
    </row>
    <row r="59" spans="1:5" ht="13.5" customHeight="1">
      <c r="A59" s="431" t="s">
        <v>2347</v>
      </c>
      <c r="B59" s="601" t="s">
        <v>2345</v>
      </c>
      <c r="C59" s="601" t="s">
        <v>2346</v>
      </c>
      <c r="D59" s="414" t="s">
        <v>151</v>
      </c>
      <c r="E59" s="430" t="s">
        <v>43</v>
      </c>
    </row>
    <row r="60" spans="1:5" ht="13.5" customHeight="1">
      <c r="A60" s="431" t="s">
        <v>2350</v>
      </c>
      <c r="B60" s="601" t="s">
        <v>2348</v>
      </c>
      <c r="C60" s="601" t="s">
        <v>2349</v>
      </c>
      <c r="D60" s="414" t="s">
        <v>151</v>
      </c>
      <c r="E60" s="430" t="s">
        <v>43</v>
      </c>
    </row>
    <row r="61" spans="1:5" ht="13.5" customHeight="1">
      <c r="A61" s="431" t="s">
        <v>2353</v>
      </c>
      <c r="B61" s="601" t="s">
        <v>2351</v>
      </c>
      <c r="C61" s="601" t="s">
        <v>2352</v>
      </c>
      <c r="D61" s="414" t="s">
        <v>151</v>
      </c>
      <c r="E61" s="430" t="s">
        <v>43</v>
      </c>
    </row>
    <row r="62" spans="1:5" ht="13.5" customHeight="1">
      <c r="A62" s="431" t="s">
        <v>2356</v>
      </c>
      <c r="B62" s="601" t="s">
        <v>2354</v>
      </c>
      <c r="C62" s="601" t="s">
        <v>2355</v>
      </c>
      <c r="D62" s="414" t="s">
        <v>151</v>
      </c>
      <c r="E62" s="430" t="s">
        <v>43</v>
      </c>
    </row>
    <row r="63" spans="1:5" ht="13.5" customHeight="1">
      <c r="A63" s="431" t="s">
        <v>2357</v>
      </c>
      <c r="B63" s="601" t="s">
        <v>2221</v>
      </c>
      <c r="C63" s="601" t="s">
        <v>1769</v>
      </c>
      <c r="D63" s="414" t="s">
        <v>151</v>
      </c>
      <c r="E63" s="430" t="s">
        <v>43</v>
      </c>
    </row>
    <row r="64" spans="1:5" ht="13.5" customHeight="1">
      <c r="A64" s="431" t="s">
        <v>2359</v>
      </c>
      <c r="B64" s="601" t="s">
        <v>2358</v>
      </c>
      <c r="C64" s="601" t="s">
        <v>1287</v>
      </c>
      <c r="D64" s="414" t="s">
        <v>151</v>
      </c>
      <c r="E64" s="430" t="s">
        <v>43</v>
      </c>
    </row>
    <row r="65" spans="1:5" ht="13.5" customHeight="1">
      <c r="A65" s="431" t="s">
        <v>2361</v>
      </c>
      <c r="B65" s="601" t="s">
        <v>2360</v>
      </c>
      <c r="C65" s="601" t="s">
        <v>2096</v>
      </c>
      <c r="D65" s="414" t="s">
        <v>151</v>
      </c>
      <c r="E65" s="430" t="s">
        <v>43</v>
      </c>
    </row>
    <row r="66" spans="1:5" ht="13.5" customHeight="1">
      <c r="A66" s="431" t="s">
        <v>2363</v>
      </c>
      <c r="B66" s="601" t="s">
        <v>2362</v>
      </c>
      <c r="C66" s="601" t="s">
        <v>1535</v>
      </c>
      <c r="D66" s="414" t="s">
        <v>151</v>
      </c>
      <c r="E66" s="430" t="s">
        <v>43</v>
      </c>
    </row>
    <row r="67" spans="1:5" ht="13.5" customHeight="1">
      <c r="A67" s="431" t="s">
        <v>2365</v>
      </c>
      <c r="B67" s="601" t="s">
        <v>2304</v>
      </c>
      <c r="C67" s="601" t="s">
        <v>2364</v>
      </c>
      <c r="D67" s="414" t="s">
        <v>151</v>
      </c>
      <c r="E67" s="430" t="s">
        <v>43</v>
      </c>
    </row>
    <row r="68" spans="1:5" ht="13.5" customHeight="1">
      <c r="A68" s="431"/>
      <c r="B68" s="601"/>
      <c r="C68" s="601"/>
      <c r="D68" s="606"/>
      <c r="E68" s="431"/>
    </row>
  </sheetData>
  <sheetProtection/>
  <mergeCells count="1">
    <mergeCell ref="A1:E9"/>
  </mergeCells>
  <printOptions gridLines="1"/>
  <pageMargins left="0.5511811023622047" right="0" top="0.1968503937007874" bottom="0.1968503937007874" header="0.1968503937007874" footer="0.3937007874015748"/>
  <pageSetup fitToHeight="0" fitToWidth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FI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349" bestFit="1" customWidth="1"/>
    <col min="2" max="2" width="19.57421875" style="349" bestFit="1" customWidth="1"/>
    <col min="3" max="3" width="16.28125" style="349" bestFit="1" customWidth="1"/>
    <col min="4" max="4" width="6.57421875" style="349" bestFit="1" customWidth="1"/>
    <col min="5" max="5" width="6.28125" style="379" customWidth="1"/>
    <col min="6" max="6" width="3.851562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28125" style="384" hidden="1" customWidth="1"/>
    <col min="14" max="14" width="3.421875" style="382" hidden="1" customWidth="1"/>
    <col min="15" max="15" width="4.421875" style="386" customWidth="1"/>
    <col min="16" max="16" width="3.421875" style="382" customWidth="1"/>
    <col min="17" max="17" width="5.28125" style="384" hidden="1" customWidth="1"/>
    <col min="18" max="18" width="3.28125" style="382" hidden="1" customWidth="1"/>
    <col min="19" max="19" width="5.8515625" style="384" customWidth="1"/>
    <col min="20" max="20" width="3.7109375" style="385" customWidth="1"/>
    <col min="21" max="21" width="5.28125" style="386" hidden="1" customWidth="1"/>
    <col min="22" max="22" width="4.7109375" style="382" hidden="1" customWidth="1"/>
    <col min="23" max="23" width="4.00390625" style="387" customWidth="1"/>
    <col min="24" max="24" width="3.8515625" style="380" hidden="1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57421875" style="84" bestFit="1" customWidth="1"/>
    <col min="30" max="16384" width="11.421875" style="1" customWidth="1"/>
  </cols>
  <sheetData>
    <row r="1" spans="1:29" ht="12.75">
      <c r="A1" s="560"/>
      <c r="B1" s="350"/>
      <c r="C1" s="350"/>
      <c r="D1" s="563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564" t="s">
        <v>196</v>
      </c>
      <c r="V1" s="565"/>
      <c r="W1" s="361"/>
      <c r="X1" s="362"/>
      <c r="Y1" s="355"/>
      <c r="Z1" s="355"/>
      <c r="AA1" s="362"/>
      <c r="AB1" s="362"/>
      <c r="AC1" s="79"/>
    </row>
    <row r="2" spans="1:165" s="559" customFormat="1" ht="13.5" customHeight="1">
      <c r="A2" s="556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7" t="s">
        <v>6</v>
      </c>
      <c r="V2" s="373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8" t="s">
        <v>9</v>
      </c>
      <c r="AB2" s="558" t="s">
        <v>14</v>
      </c>
      <c r="AC2" s="56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29" ht="13.5" customHeight="1">
      <c r="A3" s="414" t="s">
        <v>1831</v>
      </c>
      <c r="B3" s="415" t="s">
        <v>1830</v>
      </c>
      <c r="C3" s="415" t="s">
        <v>1697</v>
      </c>
      <c r="D3" s="414" t="s">
        <v>153</v>
      </c>
      <c r="E3" s="534">
        <v>3.53</v>
      </c>
      <c r="F3" s="372">
        <f>VLOOKUP(E3*(-1),DISTPOF,2)</f>
        <v>23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29">VLOOKUP(K3,LONGPOF,2)</f>
        <v>#N/A</v>
      </c>
      <c r="M3" s="538" t="s">
        <v>30</v>
      </c>
      <c r="N3" s="374" t="e">
        <f>VLOOKUP(M3,HAUTPOF,2)</f>
        <v>#N/A</v>
      </c>
      <c r="O3" s="539">
        <v>8.05</v>
      </c>
      <c r="P3" s="372">
        <f aca="true" t="shared" si="1" ref="P3:P29">VLOOKUP(O3,TRIPLPOF,2)</f>
        <v>20</v>
      </c>
      <c r="Q3" s="538" t="s">
        <v>30</v>
      </c>
      <c r="R3" s="374" t="e">
        <f>VLOOKUP(Q3,PDSPOF,2)</f>
        <v>#N/A</v>
      </c>
      <c r="S3" s="539">
        <v>14.5</v>
      </c>
      <c r="T3" s="372">
        <f aca="true" t="shared" si="2" ref="T3:T29">VLOOKUP(S3,VORTPOF,2)</f>
        <v>24</v>
      </c>
      <c r="U3" s="537" t="s">
        <v>30</v>
      </c>
      <c r="V3" s="373" t="e">
        <f aca="true" t="shared" si="3" ref="V3:V29">VLOOKUP(U3,CERCPOF,2)</f>
        <v>#N/A</v>
      </c>
      <c r="W3" s="540">
        <f aca="true" t="shared" si="4" ref="W3:W29">SUM(F3,P3,T3)</f>
        <v>67</v>
      </c>
      <c r="X3" s="375" t="e">
        <f aca="true" t="shared" si="5" ref="X3:X29">H3+L3+V3</f>
        <v>#VALUE!</v>
      </c>
      <c r="Y3" s="376" t="e">
        <f aca="true" t="shared" si="6" ref="Y3:Y29">J3+N3+R3</f>
        <v>#VALUE!</v>
      </c>
      <c r="Z3" s="766">
        <v>1</v>
      </c>
      <c r="AA3" s="377" t="e">
        <f aca="true" t="shared" si="7" ref="AA3:AA29">W3+X3+Y3</f>
        <v>#VALUE!</v>
      </c>
      <c r="AB3" s="611"/>
      <c r="AC3" s="561" t="s">
        <v>42</v>
      </c>
    </row>
    <row r="4" spans="1:29" ht="13.5" customHeight="1">
      <c r="A4" s="414" t="s">
        <v>2437</v>
      </c>
      <c r="B4" s="415" t="s">
        <v>2435</v>
      </c>
      <c r="C4" s="415" t="s">
        <v>2436</v>
      </c>
      <c r="D4" s="414" t="s">
        <v>175</v>
      </c>
      <c r="E4" s="534">
        <v>3.53</v>
      </c>
      <c r="F4" s="372">
        <f>VLOOKUP(E4*(-1),DISTPOF,2)</f>
        <v>23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8" t="s">
        <v>30</v>
      </c>
      <c r="N4" s="374" t="e">
        <f>VLOOKUP(M4,HAUTPOF,2)</f>
        <v>#N/A</v>
      </c>
      <c r="O4" s="539">
        <v>7.15</v>
      </c>
      <c r="P4" s="372">
        <f t="shared" si="1"/>
        <v>13</v>
      </c>
      <c r="Q4" s="538" t="s">
        <v>30</v>
      </c>
      <c r="R4" s="374" t="e">
        <f>VLOOKUP(Q4,PDSPOF,2)</f>
        <v>#N/A</v>
      </c>
      <c r="S4" s="539">
        <v>20.75</v>
      </c>
      <c r="T4" s="372">
        <f t="shared" si="2"/>
        <v>29</v>
      </c>
      <c r="U4" s="537" t="s">
        <v>30</v>
      </c>
      <c r="V4" s="373" t="e">
        <f t="shared" si="3"/>
        <v>#N/A</v>
      </c>
      <c r="W4" s="540">
        <f t="shared" si="4"/>
        <v>65</v>
      </c>
      <c r="X4" s="375" t="e">
        <f t="shared" si="5"/>
        <v>#VALUE!</v>
      </c>
      <c r="Y4" s="376" t="e">
        <f t="shared" si="6"/>
        <v>#VALUE!</v>
      </c>
      <c r="Z4" s="766">
        <v>2</v>
      </c>
      <c r="AA4" s="377" t="e">
        <f t="shared" si="7"/>
        <v>#VALUE!</v>
      </c>
      <c r="AB4" s="611"/>
      <c r="AC4" s="561" t="s">
        <v>42</v>
      </c>
    </row>
    <row r="5" spans="1:29" ht="13.5" customHeight="1">
      <c r="A5" s="414" t="s">
        <v>2043</v>
      </c>
      <c r="B5" s="415" t="s">
        <v>2041</v>
      </c>
      <c r="C5" s="415" t="s">
        <v>2042</v>
      </c>
      <c r="D5" s="414" t="s">
        <v>1116</v>
      </c>
      <c r="E5" s="534">
        <v>4.455</v>
      </c>
      <c r="F5" s="372">
        <f>VLOOKUP(E5*(-1),DISTPOF,2)</f>
        <v>12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8" t="s">
        <v>30</v>
      </c>
      <c r="N5" s="374" t="e">
        <f>VLOOKUP(M5,HAUTPOF,2)</f>
        <v>#N/A</v>
      </c>
      <c r="O5" s="539">
        <v>7.5</v>
      </c>
      <c r="P5" s="372">
        <f t="shared" si="1"/>
        <v>14</v>
      </c>
      <c r="Q5" s="538" t="s">
        <v>30</v>
      </c>
      <c r="R5" s="374" t="e">
        <f>VLOOKUP(Q5,PDSPOF,2)</f>
        <v>#N/A</v>
      </c>
      <c r="S5" s="539">
        <v>19.2</v>
      </c>
      <c r="T5" s="372">
        <f t="shared" si="2"/>
        <v>28</v>
      </c>
      <c r="U5" s="537" t="s">
        <v>30</v>
      </c>
      <c r="V5" s="373" t="e">
        <f t="shared" si="3"/>
        <v>#N/A</v>
      </c>
      <c r="W5" s="540">
        <f t="shared" si="4"/>
        <v>54</v>
      </c>
      <c r="X5" s="375" t="e">
        <f t="shared" si="5"/>
        <v>#VALUE!</v>
      </c>
      <c r="Y5" s="376" t="e">
        <f t="shared" si="6"/>
        <v>#VALUE!</v>
      </c>
      <c r="Z5" s="766">
        <v>3</v>
      </c>
      <c r="AA5" s="377" t="e">
        <f t="shared" si="7"/>
        <v>#VALUE!</v>
      </c>
      <c r="AB5" s="611"/>
      <c r="AC5" s="561" t="s">
        <v>42</v>
      </c>
    </row>
    <row r="6" spans="1:29" ht="13.5" customHeight="1">
      <c r="A6" s="414" t="s">
        <v>2213</v>
      </c>
      <c r="B6" s="415" t="s">
        <v>2212</v>
      </c>
      <c r="C6" s="415" t="s">
        <v>1889</v>
      </c>
      <c r="D6" s="414" t="s">
        <v>177</v>
      </c>
      <c r="E6" s="534">
        <v>4.365</v>
      </c>
      <c r="F6" s="372">
        <f>VLOOKUP(E6*(-1),DISTPOF,2)</f>
        <v>13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8" t="s">
        <v>30</v>
      </c>
      <c r="N6" s="374" t="e">
        <f>VLOOKUP(M6,HAUTPOF,2)</f>
        <v>#N/A</v>
      </c>
      <c r="O6" s="539">
        <v>6.35</v>
      </c>
      <c r="P6" s="372">
        <f t="shared" si="1"/>
        <v>11</v>
      </c>
      <c r="Q6" s="538" t="s">
        <v>30</v>
      </c>
      <c r="R6" s="374" t="e">
        <f>VLOOKUP(Q6,PDSPOF,2)</f>
        <v>#N/A</v>
      </c>
      <c r="S6" s="539">
        <v>17.68</v>
      </c>
      <c r="T6" s="372">
        <f t="shared" si="2"/>
        <v>27</v>
      </c>
      <c r="U6" s="537" t="s">
        <v>30</v>
      </c>
      <c r="V6" s="373" t="e">
        <f t="shared" si="3"/>
        <v>#N/A</v>
      </c>
      <c r="W6" s="540">
        <f t="shared" si="4"/>
        <v>51</v>
      </c>
      <c r="X6" s="375" t="e">
        <f t="shared" si="5"/>
        <v>#VALUE!</v>
      </c>
      <c r="Y6" s="376" t="e">
        <f t="shared" si="6"/>
        <v>#VALUE!</v>
      </c>
      <c r="Z6" s="374">
        <v>4</v>
      </c>
      <c r="AA6" s="377" t="e">
        <f t="shared" si="7"/>
        <v>#VALUE!</v>
      </c>
      <c r="AB6" s="611"/>
      <c r="AC6" s="561" t="s">
        <v>42</v>
      </c>
    </row>
    <row r="7" spans="1:29" ht="13.5" customHeight="1">
      <c r="A7" s="414">
        <v>1412127</v>
      </c>
      <c r="B7" s="415" t="s">
        <v>1254</v>
      </c>
      <c r="C7" s="415" t="s">
        <v>1255</v>
      </c>
      <c r="D7" s="414" t="s">
        <v>169</v>
      </c>
      <c r="E7" s="534">
        <v>4.096</v>
      </c>
      <c r="F7" s="372">
        <f>VLOOKUP(E7*(-1),DISTPOF,2)</f>
        <v>16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8" t="s">
        <v>30</v>
      </c>
      <c r="N7" s="374" t="e">
        <f>VLOOKUP(M7,HAUTPOF,2)</f>
        <v>#N/A</v>
      </c>
      <c r="O7" s="539">
        <v>6.6</v>
      </c>
      <c r="P7" s="372">
        <f t="shared" si="1"/>
        <v>11</v>
      </c>
      <c r="Q7" s="538" t="s">
        <v>30</v>
      </c>
      <c r="R7" s="374" t="e">
        <f>VLOOKUP(Q7,PDSPOF,2)</f>
        <v>#N/A</v>
      </c>
      <c r="S7" s="539">
        <v>15.01</v>
      </c>
      <c r="T7" s="372">
        <f t="shared" si="2"/>
        <v>24</v>
      </c>
      <c r="U7" s="537" t="s">
        <v>30</v>
      </c>
      <c r="V7" s="373" t="e">
        <f t="shared" si="3"/>
        <v>#N/A</v>
      </c>
      <c r="W7" s="540">
        <f t="shared" si="4"/>
        <v>51</v>
      </c>
      <c r="X7" s="375" t="e">
        <f t="shared" si="5"/>
        <v>#VALUE!</v>
      </c>
      <c r="Y7" s="376" t="e">
        <f t="shared" si="6"/>
        <v>#VALUE!</v>
      </c>
      <c r="Z7" s="374">
        <v>4</v>
      </c>
      <c r="AA7" s="377" t="e">
        <f t="shared" si="7"/>
        <v>#VALUE!</v>
      </c>
      <c r="AB7" s="611"/>
      <c r="AC7" s="561" t="s">
        <v>42</v>
      </c>
    </row>
    <row r="8" spans="1:29" ht="13.5" customHeight="1">
      <c r="A8" s="414" t="s">
        <v>1608</v>
      </c>
      <c r="B8" s="415" t="s">
        <v>1546</v>
      </c>
      <c r="C8" s="415" t="s">
        <v>1607</v>
      </c>
      <c r="D8" s="414" t="s">
        <v>158</v>
      </c>
      <c r="E8" s="534">
        <v>3.565</v>
      </c>
      <c r="F8" s="372">
        <f>VLOOKUP(E8*(-1),DISTPOF,2)</f>
        <v>22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8" t="s">
        <v>30</v>
      </c>
      <c r="N8" s="374" t="e">
        <f>VLOOKUP(M8,HAUTPOF,2)</f>
        <v>#N/A</v>
      </c>
      <c r="O8" s="539">
        <v>7.08</v>
      </c>
      <c r="P8" s="372">
        <f t="shared" si="1"/>
        <v>13</v>
      </c>
      <c r="Q8" s="538" t="s">
        <v>30</v>
      </c>
      <c r="R8" s="374" t="e">
        <f>VLOOKUP(Q8,PDSPOF,2)</f>
        <v>#N/A</v>
      </c>
      <c r="S8" s="539">
        <v>11.5</v>
      </c>
      <c r="T8" s="372">
        <f t="shared" si="2"/>
        <v>16</v>
      </c>
      <c r="U8" s="537" t="s">
        <v>30</v>
      </c>
      <c r="V8" s="373" t="e">
        <f t="shared" si="3"/>
        <v>#N/A</v>
      </c>
      <c r="W8" s="540">
        <f t="shared" si="4"/>
        <v>51</v>
      </c>
      <c r="X8" s="375" t="e">
        <f t="shared" si="5"/>
        <v>#VALUE!</v>
      </c>
      <c r="Y8" s="376" t="e">
        <f t="shared" si="6"/>
        <v>#VALUE!</v>
      </c>
      <c r="Z8" s="374">
        <v>4</v>
      </c>
      <c r="AA8" s="377" t="e">
        <f t="shared" si="7"/>
        <v>#VALUE!</v>
      </c>
      <c r="AB8" s="611"/>
      <c r="AC8" s="561" t="s">
        <v>42</v>
      </c>
    </row>
    <row r="9" spans="1:29" ht="13.5" customHeight="1">
      <c r="A9" s="414">
        <v>1403659</v>
      </c>
      <c r="B9" s="415" t="s">
        <v>1907</v>
      </c>
      <c r="C9" s="415" t="s">
        <v>1269</v>
      </c>
      <c r="D9" s="414" t="s">
        <v>169</v>
      </c>
      <c r="E9" s="534">
        <v>4.09</v>
      </c>
      <c r="F9" s="372">
        <f>VLOOKUP(E9*(-1),DISTPOF,2)</f>
        <v>16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8" t="s">
        <v>30</v>
      </c>
      <c r="N9" s="374" t="e">
        <f>VLOOKUP(M9,HAUTPOF,2)</f>
        <v>#N/A</v>
      </c>
      <c r="O9" s="539">
        <v>6.57</v>
      </c>
      <c r="P9" s="372">
        <f t="shared" si="1"/>
        <v>11</v>
      </c>
      <c r="Q9" s="538" t="s">
        <v>30</v>
      </c>
      <c r="R9" s="374" t="e">
        <f>VLOOKUP(Q9,PDSPOF,2)</f>
        <v>#N/A</v>
      </c>
      <c r="S9" s="539">
        <v>13.98</v>
      </c>
      <c r="T9" s="372">
        <f t="shared" si="2"/>
        <v>23</v>
      </c>
      <c r="U9" s="537" t="s">
        <v>30</v>
      </c>
      <c r="V9" s="373" t="e">
        <f t="shared" si="3"/>
        <v>#N/A</v>
      </c>
      <c r="W9" s="540">
        <f t="shared" si="4"/>
        <v>50</v>
      </c>
      <c r="X9" s="375" t="e">
        <f t="shared" si="5"/>
        <v>#VALUE!</v>
      </c>
      <c r="Y9" s="376" t="e">
        <f t="shared" si="6"/>
        <v>#VALUE!</v>
      </c>
      <c r="Z9" s="374">
        <v>7</v>
      </c>
      <c r="AA9" s="377" t="e">
        <f t="shared" si="7"/>
        <v>#VALUE!</v>
      </c>
      <c r="AB9" s="611"/>
      <c r="AC9" s="561" t="s">
        <v>42</v>
      </c>
    </row>
    <row r="10" spans="1:29" ht="13.5" customHeight="1">
      <c r="A10" s="414" t="s">
        <v>2037</v>
      </c>
      <c r="B10" s="415" t="s">
        <v>2035</v>
      </c>
      <c r="C10" s="415" t="s">
        <v>2036</v>
      </c>
      <c r="D10" s="414" t="s">
        <v>1116</v>
      </c>
      <c r="E10" s="534">
        <v>4.452</v>
      </c>
      <c r="F10" s="372">
        <f>VLOOKUP(E10*(-1),DISTPOF,2)</f>
        <v>12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8" t="s">
        <v>30</v>
      </c>
      <c r="N10" s="374" t="e">
        <f>VLOOKUP(M10,HAUTPOF,2)</f>
        <v>#N/A</v>
      </c>
      <c r="O10" s="539">
        <v>6.43</v>
      </c>
      <c r="P10" s="372">
        <f t="shared" si="1"/>
        <v>11</v>
      </c>
      <c r="Q10" s="538" t="s">
        <v>30</v>
      </c>
      <c r="R10" s="374" t="e">
        <f>VLOOKUP(Q10,PDSPOF,2)</f>
        <v>#N/A</v>
      </c>
      <c r="S10" s="539">
        <v>16</v>
      </c>
      <c r="T10" s="372">
        <f t="shared" si="2"/>
        <v>25</v>
      </c>
      <c r="U10" s="537" t="s">
        <v>30</v>
      </c>
      <c r="V10" s="373" t="e">
        <f t="shared" si="3"/>
        <v>#N/A</v>
      </c>
      <c r="W10" s="540">
        <f t="shared" si="4"/>
        <v>48</v>
      </c>
      <c r="X10" s="375" t="e">
        <f t="shared" si="5"/>
        <v>#VALUE!</v>
      </c>
      <c r="Y10" s="376" t="e">
        <f t="shared" si="6"/>
        <v>#VALUE!</v>
      </c>
      <c r="Z10" s="374">
        <v>8</v>
      </c>
      <c r="AA10" s="377" t="e">
        <f t="shared" si="7"/>
        <v>#VALUE!</v>
      </c>
      <c r="AB10" s="611"/>
      <c r="AC10" s="561" t="s">
        <v>42</v>
      </c>
    </row>
    <row r="11" spans="1:29" ht="13.5" customHeight="1">
      <c r="A11" s="414">
        <v>1486616</v>
      </c>
      <c r="B11" s="415" t="s">
        <v>1258</v>
      </c>
      <c r="C11" s="415" t="s">
        <v>1259</v>
      </c>
      <c r="D11" s="414" t="s">
        <v>169</v>
      </c>
      <c r="E11" s="534">
        <v>4.525</v>
      </c>
      <c r="F11" s="372">
        <f>VLOOKUP(E11*(-1),DISTPOF,2)</f>
        <v>11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8" t="s">
        <v>30</v>
      </c>
      <c r="N11" s="374" t="e">
        <f>VLOOKUP(M11,HAUTPOF,2)</f>
        <v>#N/A</v>
      </c>
      <c r="O11" s="539">
        <v>6.4</v>
      </c>
      <c r="P11" s="372">
        <f t="shared" si="1"/>
        <v>11</v>
      </c>
      <c r="Q11" s="538" t="s">
        <v>30</v>
      </c>
      <c r="R11" s="374" t="e">
        <f>VLOOKUP(Q11,PDSPOF,2)</f>
        <v>#N/A</v>
      </c>
      <c r="S11" s="539">
        <v>12.78</v>
      </c>
      <c r="T11" s="372">
        <f t="shared" si="2"/>
        <v>21</v>
      </c>
      <c r="U11" s="537" t="s">
        <v>30</v>
      </c>
      <c r="V11" s="373" t="e">
        <f t="shared" si="3"/>
        <v>#N/A</v>
      </c>
      <c r="W11" s="540">
        <f t="shared" si="4"/>
        <v>43</v>
      </c>
      <c r="X11" s="375" t="e">
        <f t="shared" si="5"/>
        <v>#VALUE!</v>
      </c>
      <c r="Y11" s="376" t="e">
        <f t="shared" si="6"/>
        <v>#VALUE!</v>
      </c>
      <c r="Z11" s="374">
        <v>9</v>
      </c>
      <c r="AA11" s="377" t="e">
        <f t="shared" si="7"/>
        <v>#VALUE!</v>
      </c>
      <c r="AB11" s="611"/>
      <c r="AC11" s="561" t="s">
        <v>42</v>
      </c>
    </row>
    <row r="12" spans="1:29" ht="13.5" customHeight="1">
      <c r="A12" s="414">
        <v>1592311</v>
      </c>
      <c r="B12" s="415" t="s">
        <v>1920</v>
      </c>
      <c r="C12" s="415" t="s">
        <v>1921</v>
      </c>
      <c r="D12" s="414" t="s">
        <v>169</v>
      </c>
      <c r="E12" s="534">
        <v>4.173</v>
      </c>
      <c r="F12" s="372">
        <f>VLOOKUP(E12*(-1),DISTPOF,2)</f>
        <v>15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8" t="s">
        <v>30</v>
      </c>
      <c r="N12" s="374" t="e">
        <f>VLOOKUP(M12,HAUTPOF,2)</f>
        <v>#N/A</v>
      </c>
      <c r="O12" s="539">
        <v>6.7</v>
      </c>
      <c r="P12" s="372">
        <f t="shared" si="1"/>
        <v>12</v>
      </c>
      <c r="Q12" s="538" t="s">
        <v>30</v>
      </c>
      <c r="R12" s="374" t="e">
        <f>VLOOKUP(Q12,PDSPOF,2)</f>
        <v>#N/A</v>
      </c>
      <c r="S12" s="539">
        <v>10.48</v>
      </c>
      <c r="T12" s="372">
        <f t="shared" si="2"/>
        <v>14</v>
      </c>
      <c r="U12" s="537" t="s">
        <v>30</v>
      </c>
      <c r="V12" s="373" t="e">
        <f t="shared" si="3"/>
        <v>#N/A</v>
      </c>
      <c r="W12" s="540">
        <f t="shared" si="4"/>
        <v>41</v>
      </c>
      <c r="X12" s="375" t="e">
        <f t="shared" si="5"/>
        <v>#VALUE!</v>
      </c>
      <c r="Y12" s="376" t="e">
        <f t="shared" si="6"/>
        <v>#VALUE!</v>
      </c>
      <c r="Z12" s="374">
        <v>10</v>
      </c>
      <c r="AA12" s="377" t="e">
        <f t="shared" si="7"/>
        <v>#VALUE!</v>
      </c>
      <c r="AB12" s="611"/>
      <c r="AC12" s="561" t="s">
        <v>42</v>
      </c>
    </row>
    <row r="13" spans="1:29" ht="13.5" customHeight="1">
      <c r="A13" s="414" t="s">
        <v>2127</v>
      </c>
      <c r="B13" s="415" t="s">
        <v>2125</v>
      </c>
      <c r="C13" s="415" t="s">
        <v>2126</v>
      </c>
      <c r="D13" s="414" t="s">
        <v>156</v>
      </c>
      <c r="E13" s="534">
        <v>4.279</v>
      </c>
      <c r="F13" s="372">
        <f>VLOOKUP(E13*(-1),DISTPOF,2)</f>
        <v>14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8" t="s">
        <v>30</v>
      </c>
      <c r="N13" s="374" t="e">
        <f>VLOOKUP(M13,HAUTPOF,2)</f>
        <v>#N/A</v>
      </c>
      <c r="O13" s="539">
        <v>6.3</v>
      </c>
      <c r="P13" s="372">
        <f t="shared" si="1"/>
        <v>11</v>
      </c>
      <c r="Q13" s="538" t="s">
        <v>30</v>
      </c>
      <c r="R13" s="374" t="e">
        <f>VLOOKUP(Q13,PDSPOF,2)</f>
        <v>#N/A</v>
      </c>
      <c r="S13" s="539">
        <v>10.69</v>
      </c>
      <c r="T13" s="372">
        <f t="shared" si="2"/>
        <v>14</v>
      </c>
      <c r="U13" s="537" t="s">
        <v>30</v>
      </c>
      <c r="V13" s="373" t="e">
        <f t="shared" si="3"/>
        <v>#N/A</v>
      </c>
      <c r="W13" s="540">
        <f t="shared" si="4"/>
        <v>39</v>
      </c>
      <c r="X13" s="375" t="e">
        <f t="shared" si="5"/>
        <v>#VALUE!</v>
      </c>
      <c r="Y13" s="376" t="e">
        <f t="shared" si="6"/>
        <v>#VALUE!</v>
      </c>
      <c r="Z13" s="374">
        <v>11</v>
      </c>
      <c r="AA13" s="377" t="e">
        <f t="shared" si="7"/>
        <v>#VALUE!</v>
      </c>
      <c r="AB13" s="611"/>
      <c r="AC13" s="561" t="s">
        <v>42</v>
      </c>
    </row>
    <row r="14" spans="1:29" ht="13.5" customHeight="1">
      <c r="A14" s="414" t="s">
        <v>2122</v>
      </c>
      <c r="B14" s="415" t="s">
        <v>2120</v>
      </c>
      <c r="C14" s="415" t="s">
        <v>2121</v>
      </c>
      <c r="D14" s="414" t="s">
        <v>156</v>
      </c>
      <c r="E14" s="534">
        <v>4.215</v>
      </c>
      <c r="F14" s="372">
        <f>VLOOKUP(E14*(-1),DISTPOF,2)</f>
        <v>14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8" t="s">
        <v>30</v>
      </c>
      <c r="N14" s="374" t="e">
        <f>VLOOKUP(M14,HAUTPOF,2)</f>
        <v>#N/A</v>
      </c>
      <c r="O14" s="539">
        <v>6.5</v>
      </c>
      <c r="P14" s="372">
        <f t="shared" si="1"/>
        <v>11</v>
      </c>
      <c r="Q14" s="538" t="s">
        <v>30</v>
      </c>
      <c r="R14" s="374" t="e">
        <f>VLOOKUP(Q14,PDSPOF,2)</f>
        <v>#N/A</v>
      </c>
      <c r="S14" s="539">
        <v>9.29</v>
      </c>
      <c r="T14" s="372">
        <f t="shared" si="2"/>
        <v>12</v>
      </c>
      <c r="U14" s="537" t="s">
        <v>30</v>
      </c>
      <c r="V14" s="373" t="e">
        <f t="shared" si="3"/>
        <v>#N/A</v>
      </c>
      <c r="W14" s="540">
        <f t="shared" si="4"/>
        <v>37</v>
      </c>
      <c r="X14" s="375" t="e">
        <f t="shared" si="5"/>
        <v>#VALUE!</v>
      </c>
      <c r="Y14" s="376" t="e">
        <f t="shared" si="6"/>
        <v>#VALUE!</v>
      </c>
      <c r="Z14" s="374">
        <v>12</v>
      </c>
      <c r="AA14" s="377" t="e">
        <f t="shared" si="7"/>
        <v>#VALUE!</v>
      </c>
      <c r="AB14" s="611"/>
      <c r="AC14" s="561" t="s">
        <v>42</v>
      </c>
    </row>
    <row r="15" spans="1:29" ht="13.5" customHeight="1">
      <c r="A15" s="414">
        <v>1586563</v>
      </c>
      <c r="B15" s="415" t="s">
        <v>1420</v>
      </c>
      <c r="C15" s="415" t="s">
        <v>1413</v>
      </c>
      <c r="D15" s="414" t="s">
        <v>1126</v>
      </c>
      <c r="E15" s="534">
        <v>4.376</v>
      </c>
      <c r="F15" s="372">
        <f>VLOOKUP(E15*(-1),DISTPOF,2)</f>
        <v>13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8" t="s">
        <v>30</v>
      </c>
      <c r="N15" s="374" t="e">
        <f>VLOOKUP(M15,HAUTPOF,2)</f>
        <v>#N/A</v>
      </c>
      <c r="O15" s="539">
        <v>6.5</v>
      </c>
      <c r="P15" s="372">
        <f t="shared" si="1"/>
        <v>11</v>
      </c>
      <c r="Q15" s="538" t="s">
        <v>30</v>
      </c>
      <c r="R15" s="374" t="e">
        <f>VLOOKUP(Q15,PDSPOF,2)</f>
        <v>#N/A</v>
      </c>
      <c r="S15" s="539">
        <v>8.95</v>
      </c>
      <c r="T15" s="372">
        <f t="shared" si="2"/>
        <v>12</v>
      </c>
      <c r="U15" s="537" t="s">
        <v>30</v>
      </c>
      <c r="V15" s="373" t="e">
        <f t="shared" si="3"/>
        <v>#N/A</v>
      </c>
      <c r="W15" s="540">
        <f t="shared" si="4"/>
        <v>36</v>
      </c>
      <c r="X15" s="375" t="e">
        <f t="shared" si="5"/>
        <v>#VALUE!</v>
      </c>
      <c r="Y15" s="376" t="e">
        <f t="shared" si="6"/>
        <v>#VALUE!</v>
      </c>
      <c r="Z15" s="374">
        <v>13</v>
      </c>
      <c r="AA15" s="377" t="e">
        <f t="shared" si="7"/>
        <v>#VALUE!</v>
      </c>
      <c r="AB15" s="611"/>
      <c r="AC15" s="561" t="s">
        <v>42</v>
      </c>
    </row>
    <row r="16" spans="1:29" ht="13.5" customHeight="1">
      <c r="A16" s="414">
        <v>1595178</v>
      </c>
      <c r="B16" s="415" t="s">
        <v>1409</v>
      </c>
      <c r="C16" s="415" t="s">
        <v>1410</v>
      </c>
      <c r="D16" s="414" t="s">
        <v>1126</v>
      </c>
      <c r="E16" s="534">
        <v>5.003</v>
      </c>
      <c r="F16" s="372">
        <f>VLOOKUP(E16*(-1),DISTPOF,2)</f>
        <v>9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8" t="s">
        <v>30</v>
      </c>
      <c r="N16" s="374" t="e">
        <f>VLOOKUP(M16,HAUTPOF,2)</f>
        <v>#N/A</v>
      </c>
      <c r="O16" s="539">
        <v>5.7</v>
      </c>
      <c r="P16" s="372">
        <f t="shared" si="1"/>
        <v>7</v>
      </c>
      <c r="Q16" s="538" t="s">
        <v>30</v>
      </c>
      <c r="R16" s="374" t="e">
        <f>VLOOKUP(Q16,PDSPOF,2)</f>
        <v>#N/A</v>
      </c>
      <c r="S16" s="539">
        <v>10.91</v>
      </c>
      <c r="T16" s="372">
        <f t="shared" si="2"/>
        <v>14</v>
      </c>
      <c r="U16" s="537" t="s">
        <v>30</v>
      </c>
      <c r="V16" s="373" t="e">
        <f t="shared" si="3"/>
        <v>#N/A</v>
      </c>
      <c r="W16" s="540">
        <f t="shared" si="4"/>
        <v>30</v>
      </c>
      <c r="X16" s="375" t="e">
        <f t="shared" si="5"/>
        <v>#VALUE!</v>
      </c>
      <c r="Y16" s="376" t="e">
        <f t="shared" si="6"/>
        <v>#VALUE!</v>
      </c>
      <c r="Z16" s="374">
        <v>14</v>
      </c>
      <c r="AA16" s="377" t="e">
        <f t="shared" si="7"/>
        <v>#VALUE!</v>
      </c>
      <c r="AB16" s="611"/>
      <c r="AC16" s="561" t="s">
        <v>42</v>
      </c>
    </row>
    <row r="17" spans="1:29" ht="13.5" customHeight="1">
      <c r="A17" s="414" t="s">
        <v>2040</v>
      </c>
      <c r="B17" s="415" t="s">
        <v>2038</v>
      </c>
      <c r="C17" s="415" t="s">
        <v>2039</v>
      </c>
      <c r="D17" s="414" t="s">
        <v>1116</v>
      </c>
      <c r="E17" s="534">
        <v>4.261</v>
      </c>
      <c r="F17" s="372">
        <f>VLOOKUP(E17*(-1),DISTPOF,2)</f>
        <v>14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8" t="s">
        <v>30</v>
      </c>
      <c r="N17" s="374" t="e">
        <f>VLOOKUP(M17,HAUTPOF,2)</f>
        <v>#N/A</v>
      </c>
      <c r="O17" s="539">
        <v>5.9</v>
      </c>
      <c r="P17" s="372">
        <f t="shared" si="1"/>
        <v>9</v>
      </c>
      <c r="Q17" s="538" t="s">
        <v>30</v>
      </c>
      <c r="R17" s="374" t="e">
        <f>VLOOKUP(Q17,PDSPOF,2)</f>
        <v>#N/A</v>
      </c>
      <c r="S17" s="539">
        <v>4.9</v>
      </c>
      <c r="T17" s="372">
        <f t="shared" si="2"/>
        <v>5</v>
      </c>
      <c r="U17" s="537" t="s">
        <v>30</v>
      </c>
      <c r="V17" s="373" t="e">
        <f t="shared" si="3"/>
        <v>#N/A</v>
      </c>
      <c r="W17" s="540">
        <f t="shared" si="4"/>
        <v>28</v>
      </c>
      <c r="X17" s="375" t="e">
        <f t="shared" si="5"/>
        <v>#VALUE!</v>
      </c>
      <c r="Y17" s="376" t="e">
        <f t="shared" si="6"/>
        <v>#VALUE!</v>
      </c>
      <c r="Z17" s="374">
        <v>15</v>
      </c>
      <c r="AA17" s="377" t="e">
        <f t="shared" si="7"/>
        <v>#VALUE!</v>
      </c>
      <c r="AB17" s="611"/>
      <c r="AC17" s="561" t="s">
        <v>42</v>
      </c>
    </row>
    <row r="18" spans="1:29" ht="13.5" customHeight="1">
      <c r="A18" s="414">
        <v>1593956</v>
      </c>
      <c r="B18" s="415" t="s">
        <v>1142</v>
      </c>
      <c r="C18" s="415" t="s">
        <v>1413</v>
      </c>
      <c r="D18" s="414" t="s">
        <v>1126</v>
      </c>
      <c r="E18" s="534">
        <v>4.527</v>
      </c>
      <c r="F18" s="372">
        <f>VLOOKUP(E18*(-1),DISTPOF,2)</f>
        <v>11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8" t="s">
        <v>30</v>
      </c>
      <c r="N18" s="374" t="e">
        <f>VLOOKUP(M18,HAUTPOF,2)</f>
        <v>#N/A</v>
      </c>
      <c r="O18" s="539">
        <v>4.1</v>
      </c>
      <c r="P18" s="372">
        <f t="shared" si="1"/>
        <v>5</v>
      </c>
      <c r="Q18" s="538" t="s">
        <v>30</v>
      </c>
      <c r="R18" s="374" t="e">
        <f>VLOOKUP(Q18,PDSPOF,2)</f>
        <v>#N/A</v>
      </c>
      <c r="S18" s="539">
        <v>8.72</v>
      </c>
      <c r="T18" s="372">
        <f t="shared" si="2"/>
        <v>11</v>
      </c>
      <c r="U18" s="537" t="s">
        <v>30</v>
      </c>
      <c r="V18" s="373" t="e">
        <f t="shared" si="3"/>
        <v>#N/A</v>
      </c>
      <c r="W18" s="540">
        <f t="shared" si="4"/>
        <v>27</v>
      </c>
      <c r="X18" s="375" t="e">
        <f t="shared" si="5"/>
        <v>#VALUE!</v>
      </c>
      <c r="Y18" s="376" t="e">
        <f t="shared" si="6"/>
        <v>#VALUE!</v>
      </c>
      <c r="Z18" s="374">
        <v>16</v>
      </c>
      <c r="AA18" s="377" t="e">
        <f t="shared" si="7"/>
        <v>#VALUE!</v>
      </c>
      <c r="AB18" s="611"/>
      <c r="AC18" s="561" t="s">
        <v>42</v>
      </c>
    </row>
    <row r="19" spans="1:29" ht="13.5" customHeight="1">
      <c r="A19" s="414" t="s">
        <v>2048</v>
      </c>
      <c r="B19" s="415" t="s">
        <v>2014</v>
      </c>
      <c r="C19" s="415" t="s">
        <v>2047</v>
      </c>
      <c r="D19" s="414" t="s">
        <v>1116</v>
      </c>
      <c r="E19" s="534">
        <v>5.287</v>
      </c>
      <c r="F19" s="372">
        <f>VLOOKUP(E19*(-1),DISTPOF,2)</f>
        <v>6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8" t="s">
        <v>30</v>
      </c>
      <c r="N19" s="374" t="e">
        <f>VLOOKUP(M19,HAUTPOF,2)</f>
        <v>#N/A</v>
      </c>
      <c r="O19" s="539">
        <v>6.12</v>
      </c>
      <c r="P19" s="372">
        <f t="shared" si="1"/>
        <v>10</v>
      </c>
      <c r="Q19" s="538" t="s">
        <v>30</v>
      </c>
      <c r="R19" s="374" t="e">
        <f>VLOOKUP(Q19,PDSPOF,2)</f>
        <v>#N/A</v>
      </c>
      <c r="S19" s="539">
        <v>8.7</v>
      </c>
      <c r="T19" s="372">
        <f t="shared" si="2"/>
        <v>11</v>
      </c>
      <c r="U19" s="537" t="s">
        <v>30</v>
      </c>
      <c r="V19" s="373" t="e">
        <f t="shared" si="3"/>
        <v>#N/A</v>
      </c>
      <c r="W19" s="540">
        <f t="shared" si="4"/>
        <v>27</v>
      </c>
      <c r="X19" s="375" t="e">
        <f t="shared" si="5"/>
        <v>#VALUE!</v>
      </c>
      <c r="Y19" s="376" t="e">
        <f t="shared" si="6"/>
        <v>#VALUE!</v>
      </c>
      <c r="Z19" s="374">
        <v>16</v>
      </c>
      <c r="AA19" s="377" t="e">
        <f t="shared" si="7"/>
        <v>#VALUE!</v>
      </c>
      <c r="AB19" s="611"/>
      <c r="AC19" s="561" t="s">
        <v>42</v>
      </c>
    </row>
    <row r="20" spans="1:29" ht="13.5" customHeight="1">
      <c r="A20" s="414" t="s">
        <v>2323</v>
      </c>
      <c r="B20" s="415" t="s">
        <v>2321</v>
      </c>
      <c r="C20" s="415" t="s">
        <v>2322</v>
      </c>
      <c r="D20" s="414" t="s">
        <v>151</v>
      </c>
      <c r="E20" s="534">
        <v>5.247</v>
      </c>
      <c r="F20" s="372">
        <f>VLOOKUP(E20*(-1),DISTPOF,2)</f>
        <v>7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8" t="s">
        <v>30</v>
      </c>
      <c r="N20" s="374" t="e">
        <f>VLOOKUP(M20,HAUTPOF,2)</f>
        <v>#N/A</v>
      </c>
      <c r="O20" s="539">
        <v>5.45</v>
      </c>
      <c r="P20" s="372">
        <f t="shared" si="1"/>
        <v>6</v>
      </c>
      <c r="Q20" s="538" t="s">
        <v>30</v>
      </c>
      <c r="R20" s="374" t="e">
        <f>VLOOKUP(Q20,PDSPOF,2)</f>
        <v>#N/A</v>
      </c>
      <c r="S20" s="539">
        <v>8.38</v>
      </c>
      <c r="T20" s="372">
        <f t="shared" si="2"/>
        <v>10</v>
      </c>
      <c r="U20" s="537" t="s">
        <v>30</v>
      </c>
      <c r="V20" s="373" t="e">
        <f t="shared" si="3"/>
        <v>#N/A</v>
      </c>
      <c r="W20" s="540">
        <f t="shared" si="4"/>
        <v>23</v>
      </c>
      <c r="X20" s="375" t="e">
        <f t="shared" si="5"/>
        <v>#VALUE!</v>
      </c>
      <c r="Y20" s="376" t="e">
        <f t="shared" si="6"/>
        <v>#VALUE!</v>
      </c>
      <c r="Z20" s="374">
        <v>18</v>
      </c>
      <c r="AA20" s="377" t="e">
        <f t="shared" si="7"/>
        <v>#VALUE!</v>
      </c>
      <c r="AB20" s="611"/>
      <c r="AC20" s="561" t="s">
        <v>42</v>
      </c>
    </row>
    <row r="21" spans="1:29" ht="13.5" customHeight="1">
      <c r="A21" s="414" t="s">
        <v>2434</v>
      </c>
      <c r="B21" s="415" t="s">
        <v>2433</v>
      </c>
      <c r="C21" s="415" t="s">
        <v>2018</v>
      </c>
      <c r="D21" s="414" t="s">
        <v>175</v>
      </c>
      <c r="E21" s="534">
        <v>6.26</v>
      </c>
      <c r="F21" s="372">
        <f>VLOOKUP(E21*(-1),DISTPOF,2)</f>
        <v>5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8" t="s">
        <v>30</v>
      </c>
      <c r="N21" s="374" t="e">
        <f>VLOOKUP(M21,HAUTPOF,2)</f>
        <v>#N/A</v>
      </c>
      <c r="O21" s="539">
        <v>4.9</v>
      </c>
      <c r="P21" s="372">
        <f t="shared" si="1"/>
        <v>5</v>
      </c>
      <c r="Q21" s="538" t="s">
        <v>30</v>
      </c>
      <c r="R21" s="374" t="e">
        <f>VLOOKUP(Q21,PDSPOF,2)</f>
        <v>#N/A</v>
      </c>
      <c r="S21" s="539">
        <v>9.55</v>
      </c>
      <c r="T21" s="372">
        <f t="shared" si="2"/>
        <v>12</v>
      </c>
      <c r="U21" s="537" t="s">
        <v>30</v>
      </c>
      <c r="V21" s="373" t="e">
        <f t="shared" si="3"/>
        <v>#N/A</v>
      </c>
      <c r="W21" s="540">
        <f t="shared" si="4"/>
        <v>22</v>
      </c>
      <c r="X21" s="375" t="e">
        <f t="shared" si="5"/>
        <v>#VALUE!</v>
      </c>
      <c r="Y21" s="376" t="e">
        <f t="shared" si="6"/>
        <v>#VALUE!</v>
      </c>
      <c r="Z21" s="374">
        <v>19</v>
      </c>
      <c r="AA21" s="377" t="e">
        <f t="shared" si="7"/>
        <v>#VALUE!</v>
      </c>
      <c r="AB21" s="611"/>
      <c r="AC21" s="561" t="s">
        <v>42</v>
      </c>
    </row>
    <row r="22" spans="1:29" ht="13.5" customHeight="1">
      <c r="A22" s="414" t="s">
        <v>2429</v>
      </c>
      <c r="B22" s="415" t="s">
        <v>2428</v>
      </c>
      <c r="C22" s="415" t="s">
        <v>1500</v>
      </c>
      <c r="D22" s="414" t="s">
        <v>175</v>
      </c>
      <c r="E22" s="534">
        <v>5.562</v>
      </c>
      <c r="F22" s="372">
        <f>VLOOKUP(E22*(-1),DISTPOF,2)</f>
        <v>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8" t="s">
        <v>30</v>
      </c>
      <c r="N22" s="374" t="e">
        <f>VLOOKUP(M22,HAUTPOF,2)</f>
        <v>#N/A</v>
      </c>
      <c r="O22" s="539">
        <v>5.05</v>
      </c>
      <c r="P22" s="372">
        <f t="shared" si="1"/>
        <v>5</v>
      </c>
      <c r="Q22" s="538" t="s">
        <v>30</v>
      </c>
      <c r="R22" s="374" t="e">
        <f>VLOOKUP(Q22,PDSPOF,2)</f>
        <v>#N/A</v>
      </c>
      <c r="S22" s="539">
        <v>9.15</v>
      </c>
      <c r="T22" s="372">
        <f t="shared" si="2"/>
        <v>12</v>
      </c>
      <c r="U22" s="537" t="s">
        <v>30</v>
      </c>
      <c r="V22" s="373" t="e">
        <f t="shared" si="3"/>
        <v>#N/A</v>
      </c>
      <c r="W22" s="540">
        <f t="shared" si="4"/>
        <v>22</v>
      </c>
      <c r="X22" s="375" t="e">
        <f t="shared" si="5"/>
        <v>#VALUE!</v>
      </c>
      <c r="Y22" s="376" t="e">
        <f t="shared" si="6"/>
        <v>#VALUE!</v>
      </c>
      <c r="Z22" s="374">
        <v>19</v>
      </c>
      <c r="AA22" s="377" t="e">
        <f t="shared" si="7"/>
        <v>#VALUE!</v>
      </c>
      <c r="AB22" s="611"/>
      <c r="AC22" s="561" t="s">
        <v>42</v>
      </c>
    </row>
    <row r="23" spans="1:29" ht="13.5" customHeight="1">
      <c r="A23" s="414" t="s">
        <v>2208</v>
      </c>
      <c r="B23" s="415" t="s">
        <v>2214</v>
      </c>
      <c r="C23" s="415" t="s">
        <v>1506</v>
      </c>
      <c r="D23" s="414" t="s">
        <v>177</v>
      </c>
      <c r="E23" s="534">
        <v>5.044</v>
      </c>
      <c r="F23" s="372">
        <f>VLOOKUP(E23*(-1),DISTPOF,2)</f>
        <v>9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8" t="s">
        <v>30</v>
      </c>
      <c r="N23" s="374" t="e">
        <f>VLOOKUP(M23,HAUTPOF,2)</f>
        <v>#N/A</v>
      </c>
      <c r="O23" s="539">
        <v>4.21</v>
      </c>
      <c r="P23" s="372">
        <f t="shared" si="1"/>
        <v>5</v>
      </c>
      <c r="Q23" s="538" t="s">
        <v>30</v>
      </c>
      <c r="R23" s="374" t="e">
        <f>VLOOKUP(Q23,PDSPOF,2)</f>
        <v>#N/A</v>
      </c>
      <c r="S23" s="539">
        <v>7.75</v>
      </c>
      <c r="T23" s="372">
        <f t="shared" si="2"/>
        <v>7</v>
      </c>
      <c r="U23" s="537" t="s">
        <v>30</v>
      </c>
      <c r="V23" s="373" t="e">
        <f t="shared" si="3"/>
        <v>#N/A</v>
      </c>
      <c r="W23" s="540">
        <f t="shared" si="4"/>
        <v>21</v>
      </c>
      <c r="X23" s="375" t="e">
        <f t="shared" si="5"/>
        <v>#VALUE!</v>
      </c>
      <c r="Y23" s="376" t="e">
        <f t="shared" si="6"/>
        <v>#VALUE!</v>
      </c>
      <c r="Z23" s="374">
        <v>21</v>
      </c>
      <c r="AA23" s="377" t="e">
        <f t="shared" si="7"/>
        <v>#VALUE!</v>
      </c>
      <c r="AB23" s="611"/>
      <c r="AC23" s="561" t="s">
        <v>42</v>
      </c>
    </row>
    <row r="24" spans="1:29" ht="13.5" customHeight="1">
      <c r="A24" s="414" t="s">
        <v>2331</v>
      </c>
      <c r="B24" s="415" t="s">
        <v>2329</v>
      </c>
      <c r="C24" s="415" t="s">
        <v>2330</v>
      </c>
      <c r="D24" s="414" t="s">
        <v>151</v>
      </c>
      <c r="E24" s="534">
        <v>4.529</v>
      </c>
      <c r="F24" s="372">
        <f>VLOOKUP(E24*(-1),DISTPOF,2)</f>
        <v>11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8" t="s">
        <v>30</v>
      </c>
      <c r="N24" s="374" t="e">
        <f>VLOOKUP(M24,HAUTPOF,2)</f>
        <v>#N/A</v>
      </c>
      <c r="O24" s="539">
        <v>5.4</v>
      </c>
      <c r="P24" s="372">
        <f t="shared" si="1"/>
        <v>5</v>
      </c>
      <c r="Q24" s="538" t="s">
        <v>30</v>
      </c>
      <c r="R24" s="374" t="e">
        <f>VLOOKUP(Q24,PDSPOF,2)</f>
        <v>#N/A</v>
      </c>
      <c r="S24" s="539">
        <v>5.35</v>
      </c>
      <c r="T24" s="372">
        <f t="shared" si="2"/>
        <v>5</v>
      </c>
      <c r="U24" s="537" t="s">
        <v>30</v>
      </c>
      <c r="V24" s="373" t="e">
        <f t="shared" si="3"/>
        <v>#N/A</v>
      </c>
      <c r="W24" s="540">
        <f t="shared" si="4"/>
        <v>21</v>
      </c>
      <c r="X24" s="375" t="e">
        <f t="shared" si="5"/>
        <v>#VALUE!</v>
      </c>
      <c r="Y24" s="376" t="e">
        <f t="shared" si="6"/>
        <v>#VALUE!</v>
      </c>
      <c r="Z24" s="374">
        <v>21</v>
      </c>
      <c r="AA24" s="377" t="e">
        <f t="shared" si="7"/>
        <v>#VALUE!</v>
      </c>
      <c r="AB24" s="611"/>
      <c r="AC24" s="561" t="s">
        <v>42</v>
      </c>
    </row>
    <row r="25" spans="1:29" ht="13.5" customHeight="1">
      <c r="A25" s="414">
        <v>1592283</v>
      </c>
      <c r="B25" s="415" t="s">
        <v>1249</v>
      </c>
      <c r="C25" s="415" t="s">
        <v>1916</v>
      </c>
      <c r="D25" s="414" t="s">
        <v>169</v>
      </c>
      <c r="E25" s="534">
        <v>5.043</v>
      </c>
      <c r="F25" s="372">
        <f>VLOOKUP(E25*(-1),DISTPOF,2)</f>
        <v>9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8" t="s">
        <v>30</v>
      </c>
      <c r="N25" s="374" t="e">
        <f>VLOOKUP(M25,HAUTPOF,2)</f>
        <v>#N/A</v>
      </c>
      <c r="O25" s="539">
        <v>4.3</v>
      </c>
      <c r="P25" s="372">
        <f t="shared" si="1"/>
        <v>5</v>
      </c>
      <c r="Q25" s="538" t="s">
        <v>30</v>
      </c>
      <c r="R25" s="374" t="e">
        <f>VLOOKUP(Q25,PDSPOF,2)</f>
        <v>#N/A</v>
      </c>
      <c r="S25" s="539">
        <v>5.6</v>
      </c>
      <c r="T25" s="372">
        <f t="shared" si="2"/>
        <v>5</v>
      </c>
      <c r="U25" s="537" t="s">
        <v>30</v>
      </c>
      <c r="V25" s="373" t="e">
        <f t="shared" si="3"/>
        <v>#N/A</v>
      </c>
      <c r="W25" s="540">
        <f t="shared" si="4"/>
        <v>19</v>
      </c>
      <c r="X25" s="375" t="e">
        <f t="shared" si="5"/>
        <v>#VALUE!</v>
      </c>
      <c r="Y25" s="376" t="e">
        <f t="shared" si="6"/>
        <v>#VALUE!</v>
      </c>
      <c r="Z25" s="374">
        <v>23</v>
      </c>
      <c r="AA25" s="377" t="e">
        <f t="shared" si="7"/>
        <v>#VALUE!</v>
      </c>
      <c r="AB25" s="611"/>
      <c r="AC25" s="561" t="s">
        <v>42</v>
      </c>
    </row>
    <row r="26" spans="1:29" ht="13.5" customHeight="1">
      <c r="A26" s="414" t="s">
        <v>1776</v>
      </c>
      <c r="B26" s="415" t="s">
        <v>1774</v>
      </c>
      <c r="C26" s="415" t="s">
        <v>1775</v>
      </c>
      <c r="D26" s="414" t="s">
        <v>153</v>
      </c>
      <c r="E26" s="534">
        <v>5.063</v>
      </c>
      <c r="F26" s="372">
        <f>VLOOKUP(E26*(-1),DISTPOF,2)</f>
        <v>8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8" t="s">
        <v>30</v>
      </c>
      <c r="N26" s="374" t="e">
        <f>VLOOKUP(M26,HAUTPOF,2)</f>
        <v>#N/A</v>
      </c>
      <c r="O26" s="539">
        <v>4.05</v>
      </c>
      <c r="P26" s="372">
        <f t="shared" si="1"/>
        <v>5</v>
      </c>
      <c r="Q26" s="538" t="s">
        <v>30</v>
      </c>
      <c r="R26" s="374" t="e">
        <f>VLOOKUP(Q26,PDSPOF,2)</f>
        <v>#N/A</v>
      </c>
      <c r="S26" s="539">
        <v>4.1</v>
      </c>
      <c r="T26" s="372">
        <f t="shared" si="2"/>
        <v>5</v>
      </c>
      <c r="U26" s="537" t="s">
        <v>30</v>
      </c>
      <c r="V26" s="373" t="e">
        <f t="shared" si="3"/>
        <v>#N/A</v>
      </c>
      <c r="W26" s="540">
        <f t="shared" si="4"/>
        <v>18</v>
      </c>
      <c r="X26" s="375" t="e">
        <f t="shared" si="5"/>
        <v>#VALUE!</v>
      </c>
      <c r="Y26" s="376" t="e">
        <f t="shared" si="6"/>
        <v>#VALUE!</v>
      </c>
      <c r="Z26" s="374">
        <v>24</v>
      </c>
      <c r="AA26" s="377" t="e">
        <f t="shared" si="7"/>
        <v>#VALUE!</v>
      </c>
      <c r="AB26" s="611"/>
      <c r="AC26" s="561" t="s">
        <v>42</v>
      </c>
    </row>
    <row r="27" spans="1:29" ht="13.5" customHeight="1">
      <c r="A27" s="414">
        <v>1624611</v>
      </c>
      <c r="B27" s="415" t="s">
        <v>1914</v>
      </c>
      <c r="C27" s="415" t="s">
        <v>1915</v>
      </c>
      <c r="D27" s="414" t="s">
        <v>169</v>
      </c>
      <c r="E27" s="534">
        <v>6.244</v>
      </c>
      <c r="F27" s="372">
        <f>VLOOKUP(E27*(-1),DISTPOF,2)</f>
        <v>5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8" t="s">
        <v>30</v>
      </c>
      <c r="N27" s="374" t="e">
        <f>VLOOKUP(M27,HAUTPOF,2)</f>
        <v>#N/A</v>
      </c>
      <c r="O27" s="539">
        <v>5.18</v>
      </c>
      <c r="P27" s="372">
        <f t="shared" si="1"/>
        <v>5</v>
      </c>
      <c r="Q27" s="538" t="s">
        <v>30</v>
      </c>
      <c r="R27" s="374" t="e">
        <f>VLOOKUP(Q27,PDSPOF,2)</f>
        <v>#N/A</v>
      </c>
      <c r="S27" s="539">
        <v>6.8</v>
      </c>
      <c r="T27" s="372">
        <f t="shared" si="2"/>
        <v>5</v>
      </c>
      <c r="U27" s="537" t="s">
        <v>30</v>
      </c>
      <c r="V27" s="373" t="e">
        <f t="shared" si="3"/>
        <v>#N/A</v>
      </c>
      <c r="W27" s="540">
        <f t="shared" si="4"/>
        <v>15</v>
      </c>
      <c r="X27" s="375" t="e">
        <f t="shared" si="5"/>
        <v>#VALUE!</v>
      </c>
      <c r="Y27" s="376" t="e">
        <f t="shared" si="6"/>
        <v>#VALUE!</v>
      </c>
      <c r="Z27" s="374">
        <v>25</v>
      </c>
      <c r="AA27" s="377" t="e">
        <f t="shared" si="7"/>
        <v>#VALUE!</v>
      </c>
      <c r="AB27" s="611"/>
      <c r="AC27" s="561" t="s">
        <v>42</v>
      </c>
    </row>
    <row r="28" spans="1:29" ht="13.5" customHeight="1">
      <c r="A28" s="414" t="s">
        <v>1616</v>
      </c>
      <c r="B28" s="415" t="s">
        <v>1614</v>
      </c>
      <c r="C28" s="415" t="s">
        <v>1615</v>
      </c>
      <c r="D28" s="414" t="s">
        <v>158</v>
      </c>
      <c r="E28" s="534">
        <v>5.293</v>
      </c>
      <c r="F28" s="372">
        <f>VLOOKUP(E28*(-1),DISTPOF,2)</f>
        <v>5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8" t="s">
        <v>30</v>
      </c>
      <c r="N28" s="374" t="e">
        <f>VLOOKUP(M28,HAUTPOF,2)</f>
        <v>#N/A</v>
      </c>
      <c r="O28" s="539">
        <v>4.3</v>
      </c>
      <c r="P28" s="372">
        <f t="shared" si="1"/>
        <v>5</v>
      </c>
      <c r="Q28" s="538" t="s">
        <v>30</v>
      </c>
      <c r="R28" s="374" t="e">
        <f>VLOOKUP(Q28,PDSPOF,2)</f>
        <v>#N/A</v>
      </c>
      <c r="S28" s="539">
        <v>6.12</v>
      </c>
      <c r="T28" s="372">
        <f t="shared" si="2"/>
        <v>5</v>
      </c>
      <c r="U28" s="537" t="s">
        <v>30</v>
      </c>
      <c r="V28" s="373" t="e">
        <f t="shared" si="3"/>
        <v>#N/A</v>
      </c>
      <c r="W28" s="540">
        <f t="shared" si="4"/>
        <v>15</v>
      </c>
      <c r="X28" s="375" t="e">
        <f t="shared" si="5"/>
        <v>#VALUE!</v>
      </c>
      <c r="Y28" s="376" t="e">
        <f t="shared" si="6"/>
        <v>#VALUE!</v>
      </c>
      <c r="Z28" s="374">
        <v>25</v>
      </c>
      <c r="AA28" s="377" t="e">
        <f t="shared" si="7"/>
        <v>#VALUE!</v>
      </c>
      <c r="AB28" s="611"/>
      <c r="AC28" s="561" t="s">
        <v>42</v>
      </c>
    </row>
    <row r="29" spans="1:29" ht="13.5" customHeight="1">
      <c r="A29" s="414" t="s">
        <v>2317</v>
      </c>
      <c r="B29" s="415" t="s">
        <v>2316</v>
      </c>
      <c r="C29" s="415" t="s">
        <v>1706</v>
      </c>
      <c r="D29" s="414" t="s">
        <v>151</v>
      </c>
      <c r="E29" s="534">
        <v>5.548</v>
      </c>
      <c r="F29" s="372">
        <f>VLOOKUP(E29*(-1),DISTPOF,2)</f>
        <v>5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8" t="s">
        <v>30</v>
      </c>
      <c r="N29" s="374" t="e">
        <f>VLOOKUP(M29,HAUTPOF,2)</f>
        <v>#N/A</v>
      </c>
      <c r="O29" s="539">
        <v>4.2</v>
      </c>
      <c r="P29" s="372">
        <f t="shared" si="1"/>
        <v>5</v>
      </c>
      <c r="Q29" s="538" t="s">
        <v>30</v>
      </c>
      <c r="R29" s="374" t="e">
        <f>VLOOKUP(Q29,PDSPOF,2)</f>
        <v>#N/A</v>
      </c>
      <c r="S29" s="539">
        <v>4.95</v>
      </c>
      <c r="T29" s="372">
        <f t="shared" si="2"/>
        <v>5</v>
      </c>
      <c r="U29" s="537" t="s">
        <v>30</v>
      </c>
      <c r="V29" s="373" t="e">
        <f t="shared" si="3"/>
        <v>#N/A</v>
      </c>
      <c r="W29" s="540">
        <f t="shared" si="4"/>
        <v>15</v>
      </c>
      <c r="X29" s="375" t="e">
        <f t="shared" si="5"/>
        <v>#VALUE!</v>
      </c>
      <c r="Y29" s="376" t="e">
        <f t="shared" si="6"/>
        <v>#VALUE!</v>
      </c>
      <c r="Z29" s="374">
        <v>25</v>
      </c>
      <c r="AA29" s="377" t="e">
        <f t="shared" si="7"/>
        <v>#VALUE!</v>
      </c>
      <c r="AB29" s="611"/>
      <c r="AC29" s="561" t="s">
        <v>42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I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8.57421875" style="390" customWidth="1"/>
    <col min="2" max="2" width="18.7109375" style="349" customWidth="1"/>
    <col min="3" max="3" width="15.140625" style="349" bestFit="1" customWidth="1"/>
    <col min="4" max="4" width="6.57421875" style="349" bestFit="1" customWidth="1"/>
    <col min="5" max="5" width="6.28125" style="395" customWidth="1"/>
    <col min="6" max="6" width="3.2812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28125" style="384" hidden="1" customWidth="1"/>
    <col min="14" max="14" width="3.28125" style="382" hidden="1" customWidth="1"/>
    <col min="15" max="15" width="4.421875" style="386" customWidth="1"/>
    <col min="16" max="16" width="4.140625" style="382" customWidth="1"/>
    <col min="17" max="17" width="5.28125" style="384" hidden="1" customWidth="1"/>
    <col min="18" max="18" width="3.28125" style="382" hidden="1" customWidth="1"/>
    <col min="19" max="19" width="5.8515625" style="384" customWidth="1"/>
    <col min="20" max="20" width="3.7109375" style="385" customWidth="1"/>
    <col min="21" max="21" width="5.28125" style="386" hidden="1" customWidth="1"/>
    <col min="22" max="22" width="4.7109375" style="382" hidden="1" customWidth="1"/>
    <col min="23" max="23" width="3.8515625" style="387" customWidth="1"/>
    <col min="24" max="24" width="3.8515625" style="380" hidden="1" customWidth="1"/>
    <col min="25" max="25" width="3.8515625" style="382" hidden="1" customWidth="1"/>
    <col min="26" max="26" width="4.28125" style="382" customWidth="1"/>
    <col min="27" max="27" width="3.8515625" style="380" hidden="1" customWidth="1"/>
    <col min="28" max="28" width="4.421875" style="380" hidden="1" customWidth="1"/>
    <col min="29" max="29" width="4.00390625" style="390" customWidth="1"/>
    <col min="30" max="16384" width="11.421875" style="349" customWidth="1"/>
  </cols>
  <sheetData>
    <row r="1" spans="2:28" ht="13.5" customHeight="1" thickBot="1">
      <c r="B1" s="388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356" t="s">
        <v>196</v>
      </c>
      <c r="V1" s="353"/>
      <c r="W1" s="361"/>
      <c r="X1" s="362"/>
      <c r="Y1" s="355"/>
      <c r="Z1" s="355"/>
      <c r="AA1" s="362"/>
      <c r="AB1" s="363"/>
    </row>
    <row r="2" spans="1:165" s="393" customFormat="1" ht="13.5" customHeight="1" thickBot="1">
      <c r="A2" s="401" t="s">
        <v>48</v>
      </c>
      <c r="B2" s="410" t="s">
        <v>3</v>
      </c>
      <c r="C2" s="411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1" t="s">
        <v>6</v>
      </c>
      <c r="V2" s="366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14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374" t="s">
        <v>2458</v>
      </c>
      <c r="B3" s="416" t="s">
        <v>2435</v>
      </c>
      <c r="C3" s="407" t="s">
        <v>2457</v>
      </c>
      <c r="D3" s="414" t="s">
        <v>175</v>
      </c>
      <c r="E3" s="534">
        <v>3.439</v>
      </c>
      <c r="F3" s="372">
        <f>VLOOKUP(E3*(-1),DISTPOF,2)</f>
        <v>27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50">VLOOKUP(K3,LONGPOF,2)</f>
        <v>#N/A</v>
      </c>
      <c r="M3" s="538" t="s">
        <v>30</v>
      </c>
      <c r="N3" s="374" t="e">
        <f>VLOOKUP(M3,HAUTPOF,2)</f>
        <v>#N/A</v>
      </c>
      <c r="O3" s="539">
        <v>8.67</v>
      </c>
      <c r="P3" s="372">
        <f aca="true" t="shared" si="1" ref="P3:P50">VLOOKUP(O3,TRIPLPOF,2)</f>
        <v>25</v>
      </c>
      <c r="Q3" s="538" t="s">
        <v>30</v>
      </c>
      <c r="R3" s="374" t="e">
        <f>VLOOKUP(Q3,PDSPOF,2)</f>
        <v>#N/A</v>
      </c>
      <c r="S3" s="539">
        <v>31.17</v>
      </c>
      <c r="T3" s="372">
        <f aca="true" t="shared" si="2" ref="T3:T50">VLOOKUP(S3,VORTPOF,2)</f>
        <v>40</v>
      </c>
      <c r="U3" s="537" t="s">
        <v>30</v>
      </c>
      <c r="V3" s="373" t="e">
        <f aca="true" t="shared" si="3" ref="V3:V50">VLOOKUP(U3,CERCPOF,2)</f>
        <v>#N/A</v>
      </c>
      <c r="W3" s="540">
        <f aca="true" t="shared" si="4" ref="W3:W50">SUM(F3,P3,T3)</f>
        <v>92</v>
      </c>
      <c r="X3" s="375" t="e">
        <f aca="true" t="shared" si="5" ref="X3:X50">H3+L3+V3</f>
        <v>#VALUE!</v>
      </c>
      <c r="Y3" s="376" t="e">
        <f aca="true" t="shared" si="6" ref="Y3:Y50">J3+N3+R3</f>
        <v>#VALUE!</v>
      </c>
      <c r="Z3" s="572">
        <v>1</v>
      </c>
      <c r="AA3" s="377" t="e">
        <f aca="true" t="shared" si="7" ref="AA3:AA50">W3+X3+Y3</f>
        <v>#VALUE!</v>
      </c>
      <c r="AB3" s="611"/>
      <c r="AC3" s="394" t="s">
        <v>43</v>
      </c>
    </row>
    <row r="4" spans="1:29" ht="13.5" customHeight="1">
      <c r="A4" s="374" t="s">
        <v>1834</v>
      </c>
      <c r="B4" s="416" t="s">
        <v>1832</v>
      </c>
      <c r="C4" s="407" t="s">
        <v>1833</v>
      </c>
      <c r="D4" s="414" t="s">
        <v>153</v>
      </c>
      <c r="E4" s="534">
        <v>4.01</v>
      </c>
      <c r="F4" s="372">
        <f>VLOOKUP(E4*(-1),DISTPOF,2)</f>
        <v>20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8" t="s">
        <v>30</v>
      </c>
      <c r="N4" s="374" t="e">
        <f>VLOOKUP(M4,HAUTPOF,2)</f>
        <v>#N/A</v>
      </c>
      <c r="O4" s="539">
        <v>7.32</v>
      </c>
      <c r="P4" s="372">
        <f t="shared" si="1"/>
        <v>13</v>
      </c>
      <c r="Q4" s="538" t="s">
        <v>30</v>
      </c>
      <c r="R4" s="374" t="e">
        <f>VLOOKUP(Q4,PDSPOF,2)</f>
        <v>#N/A</v>
      </c>
      <c r="S4" s="539">
        <v>31.69</v>
      </c>
      <c r="T4" s="372">
        <f t="shared" si="2"/>
        <v>41</v>
      </c>
      <c r="U4" s="537" t="s">
        <v>30</v>
      </c>
      <c r="V4" s="373" t="e">
        <f t="shared" si="3"/>
        <v>#N/A</v>
      </c>
      <c r="W4" s="540">
        <f t="shared" si="4"/>
        <v>74</v>
      </c>
      <c r="X4" s="375" t="e">
        <f t="shared" si="5"/>
        <v>#VALUE!</v>
      </c>
      <c r="Y4" s="376" t="e">
        <f t="shared" si="6"/>
        <v>#VALUE!</v>
      </c>
      <c r="Z4" s="572">
        <v>2</v>
      </c>
      <c r="AA4" s="377" t="e">
        <f t="shared" si="7"/>
        <v>#VALUE!</v>
      </c>
      <c r="AB4" s="611"/>
      <c r="AC4" s="394" t="s">
        <v>43</v>
      </c>
    </row>
    <row r="5" spans="1:29" ht="13.5" customHeight="1">
      <c r="A5" s="374">
        <v>1515511</v>
      </c>
      <c r="B5" s="416" t="s">
        <v>1206</v>
      </c>
      <c r="C5" s="407" t="s">
        <v>1207</v>
      </c>
      <c r="D5" s="414" t="s">
        <v>1126</v>
      </c>
      <c r="E5" s="534">
        <v>3.514</v>
      </c>
      <c r="F5" s="372">
        <f>VLOOKUP(E5*(-1),DISTPOF,2)</f>
        <v>24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8" t="s">
        <v>30</v>
      </c>
      <c r="N5" s="374" t="e">
        <f>VLOOKUP(M5,HAUTPOF,2)</f>
        <v>#N/A</v>
      </c>
      <c r="O5" s="539">
        <v>7.85</v>
      </c>
      <c r="P5" s="372">
        <f t="shared" si="1"/>
        <v>18</v>
      </c>
      <c r="Q5" s="538" t="s">
        <v>30</v>
      </c>
      <c r="R5" s="374" t="e">
        <f>VLOOKUP(Q5,PDSPOF,2)</f>
        <v>#N/A</v>
      </c>
      <c r="S5" s="539">
        <v>19.75</v>
      </c>
      <c r="T5" s="372">
        <f t="shared" si="2"/>
        <v>29</v>
      </c>
      <c r="U5" s="537" t="s">
        <v>30</v>
      </c>
      <c r="V5" s="373" t="e">
        <f t="shared" si="3"/>
        <v>#N/A</v>
      </c>
      <c r="W5" s="540">
        <f t="shared" si="4"/>
        <v>71</v>
      </c>
      <c r="X5" s="375" t="e">
        <f t="shared" si="5"/>
        <v>#VALUE!</v>
      </c>
      <c r="Y5" s="376" t="e">
        <f t="shared" si="6"/>
        <v>#VALUE!</v>
      </c>
      <c r="Z5" s="572">
        <v>3</v>
      </c>
      <c r="AA5" s="377" t="e">
        <f t="shared" si="7"/>
        <v>#VALUE!</v>
      </c>
      <c r="AB5" s="611"/>
      <c r="AC5" s="394" t="s">
        <v>43</v>
      </c>
    </row>
    <row r="6" spans="1:29" ht="13.5" customHeight="1">
      <c r="A6" s="374" t="s">
        <v>2067</v>
      </c>
      <c r="B6" s="416" t="s">
        <v>2065</v>
      </c>
      <c r="C6" s="407" t="s">
        <v>2066</v>
      </c>
      <c r="D6" s="414" t="s">
        <v>1116</v>
      </c>
      <c r="E6" s="534">
        <v>3.444</v>
      </c>
      <c r="F6" s="372">
        <f>VLOOKUP(E6*(-1),DISTPOF,2)</f>
        <v>26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8" t="s">
        <v>30</v>
      </c>
      <c r="N6" s="374" t="e">
        <f>VLOOKUP(M6,HAUTPOF,2)</f>
        <v>#N/A</v>
      </c>
      <c r="O6" s="539">
        <v>7.23</v>
      </c>
      <c r="P6" s="372">
        <f t="shared" si="1"/>
        <v>13</v>
      </c>
      <c r="Q6" s="538" t="s">
        <v>30</v>
      </c>
      <c r="R6" s="374" t="e">
        <f>VLOOKUP(Q6,PDSPOF,2)</f>
        <v>#N/A</v>
      </c>
      <c r="S6" s="539">
        <v>22.9</v>
      </c>
      <c r="T6" s="372">
        <f t="shared" si="2"/>
        <v>31</v>
      </c>
      <c r="U6" s="537" t="s">
        <v>30</v>
      </c>
      <c r="V6" s="373" t="e">
        <f t="shared" si="3"/>
        <v>#N/A</v>
      </c>
      <c r="W6" s="540">
        <f t="shared" si="4"/>
        <v>70</v>
      </c>
      <c r="X6" s="375" t="e">
        <f t="shared" si="5"/>
        <v>#VALUE!</v>
      </c>
      <c r="Y6" s="376" t="e">
        <f t="shared" si="6"/>
        <v>#VALUE!</v>
      </c>
      <c r="Z6" s="376">
        <v>4</v>
      </c>
      <c r="AA6" s="377" t="e">
        <f t="shared" si="7"/>
        <v>#VALUE!</v>
      </c>
      <c r="AB6" s="611"/>
      <c r="AC6" s="394" t="s">
        <v>43</v>
      </c>
    </row>
    <row r="7" spans="1:29" ht="13.5" customHeight="1">
      <c r="A7" s="374" t="s">
        <v>2225</v>
      </c>
      <c r="B7" s="416" t="s">
        <v>2223</v>
      </c>
      <c r="C7" s="407" t="s">
        <v>2224</v>
      </c>
      <c r="D7" s="414" t="s">
        <v>177</v>
      </c>
      <c r="E7" s="534">
        <v>3.357</v>
      </c>
      <c r="F7" s="372">
        <f>VLOOKUP(E7*(-1),DISTPOF,2)</f>
        <v>29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8" t="s">
        <v>30</v>
      </c>
      <c r="N7" s="374" t="e">
        <f>VLOOKUP(M7,HAUTPOF,2)</f>
        <v>#N/A</v>
      </c>
      <c r="O7" s="539">
        <v>7.65</v>
      </c>
      <c r="P7" s="372">
        <f t="shared" si="1"/>
        <v>16</v>
      </c>
      <c r="Q7" s="538" t="s">
        <v>30</v>
      </c>
      <c r="R7" s="374" t="e">
        <f>VLOOKUP(Q7,PDSPOF,2)</f>
        <v>#N/A</v>
      </c>
      <c r="S7" s="539">
        <v>15.67</v>
      </c>
      <c r="T7" s="372">
        <f t="shared" si="2"/>
        <v>25</v>
      </c>
      <c r="U7" s="537" t="s">
        <v>30</v>
      </c>
      <c r="V7" s="373" t="e">
        <f t="shared" si="3"/>
        <v>#N/A</v>
      </c>
      <c r="W7" s="540">
        <f t="shared" si="4"/>
        <v>70</v>
      </c>
      <c r="X7" s="375" t="e">
        <f t="shared" si="5"/>
        <v>#VALUE!</v>
      </c>
      <c r="Y7" s="376" t="e">
        <f t="shared" si="6"/>
        <v>#VALUE!</v>
      </c>
      <c r="Z7" s="376">
        <v>4</v>
      </c>
      <c r="AA7" s="377" t="e">
        <f t="shared" si="7"/>
        <v>#VALUE!</v>
      </c>
      <c r="AB7" s="611"/>
      <c r="AC7" s="394" t="s">
        <v>43</v>
      </c>
    </row>
    <row r="8" spans="1:29" ht="13.5" customHeight="1">
      <c r="A8" s="374" t="s">
        <v>2231</v>
      </c>
      <c r="B8" s="416" t="s">
        <v>1660</v>
      </c>
      <c r="C8" s="407" t="s">
        <v>1582</v>
      </c>
      <c r="D8" s="414" t="s">
        <v>177</v>
      </c>
      <c r="E8" s="534">
        <v>4.02</v>
      </c>
      <c r="F8" s="372">
        <f>VLOOKUP(E8*(-1),DISTPOF,2)</f>
        <v>19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8" t="s">
        <v>30</v>
      </c>
      <c r="N8" s="374" t="e">
        <f>VLOOKUP(M8,HAUTPOF,2)</f>
        <v>#N/A</v>
      </c>
      <c r="O8" s="539">
        <v>7.6</v>
      </c>
      <c r="P8" s="372">
        <f t="shared" si="1"/>
        <v>16</v>
      </c>
      <c r="Q8" s="538" t="s">
        <v>30</v>
      </c>
      <c r="R8" s="374" t="e">
        <f>VLOOKUP(Q8,PDSPOF,2)</f>
        <v>#N/A</v>
      </c>
      <c r="S8" s="539">
        <v>22.53</v>
      </c>
      <c r="T8" s="372">
        <f t="shared" si="2"/>
        <v>31</v>
      </c>
      <c r="U8" s="537" t="s">
        <v>30</v>
      </c>
      <c r="V8" s="373" t="e">
        <f t="shared" si="3"/>
        <v>#N/A</v>
      </c>
      <c r="W8" s="540">
        <f t="shared" si="4"/>
        <v>66</v>
      </c>
      <c r="X8" s="375" t="e">
        <f t="shared" si="5"/>
        <v>#VALUE!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43</v>
      </c>
    </row>
    <row r="9" spans="1:29" ht="13.5" customHeight="1">
      <c r="A9" s="374">
        <v>1586620</v>
      </c>
      <c r="B9" s="416" t="s">
        <v>1440</v>
      </c>
      <c r="C9" s="407" t="s">
        <v>1441</v>
      </c>
      <c r="D9" s="414" t="s">
        <v>1126</v>
      </c>
      <c r="E9" s="534">
        <v>4.037</v>
      </c>
      <c r="F9" s="372">
        <f>VLOOKUP(E9*(-1),DISTPOF,2)</f>
        <v>18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8" t="s">
        <v>30</v>
      </c>
      <c r="N9" s="374" t="e">
        <f>VLOOKUP(M9,HAUTPOF,2)</f>
        <v>#N/A</v>
      </c>
      <c r="O9" s="539">
        <v>7</v>
      </c>
      <c r="P9" s="372">
        <f t="shared" si="1"/>
        <v>12</v>
      </c>
      <c r="Q9" s="538" t="s">
        <v>30</v>
      </c>
      <c r="R9" s="374" t="e">
        <f>VLOOKUP(Q9,PDSPOF,2)</f>
        <v>#N/A</v>
      </c>
      <c r="S9" s="539">
        <v>25.77</v>
      </c>
      <c r="T9" s="372">
        <f t="shared" si="2"/>
        <v>33</v>
      </c>
      <c r="U9" s="537" t="s">
        <v>30</v>
      </c>
      <c r="V9" s="373" t="e">
        <f t="shared" si="3"/>
        <v>#N/A</v>
      </c>
      <c r="W9" s="540">
        <f t="shared" si="4"/>
        <v>63</v>
      </c>
      <c r="X9" s="375" t="e">
        <f t="shared" si="5"/>
        <v>#VALUE!</v>
      </c>
      <c r="Y9" s="376" t="e">
        <f t="shared" si="6"/>
        <v>#VALUE!</v>
      </c>
      <c r="Z9" s="376">
        <v>7</v>
      </c>
      <c r="AA9" s="377" t="e">
        <f t="shared" si="7"/>
        <v>#VALUE!</v>
      </c>
      <c r="AB9" s="611"/>
      <c r="AC9" s="394" t="s">
        <v>43</v>
      </c>
    </row>
    <row r="10" spans="1:29" ht="13.5" customHeight="1">
      <c r="A10" s="374" t="s">
        <v>1901</v>
      </c>
      <c r="B10" s="416" t="s">
        <v>1899</v>
      </c>
      <c r="C10" s="407" t="s">
        <v>1900</v>
      </c>
      <c r="D10" s="414" t="s">
        <v>1127</v>
      </c>
      <c r="E10" s="534">
        <v>3.515</v>
      </c>
      <c r="F10" s="372">
        <f>VLOOKUP(E10*(-1),DISTPOF,2)</f>
        <v>24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8" t="s">
        <v>30</v>
      </c>
      <c r="N10" s="374" t="e">
        <f>VLOOKUP(M10,HAUTPOF,2)</f>
        <v>#N/A</v>
      </c>
      <c r="O10" s="539">
        <v>7</v>
      </c>
      <c r="P10" s="372">
        <f t="shared" si="1"/>
        <v>12</v>
      </c>
      <c r="Q10" s="538" t="s">
        <v>30</v>
      </c>
      <c r="R10" s="374" t="e">
        <f>VLOOKUP(Q10,PDSPOF,2)</f>
        <v>#N/A</v>
      </c>
      <c r="S10" s="539">
        <v>17.52</v>
      </c>
      <c r="T10" s="372">
        <f t="shared" si="2"/>
        <v>27</v>
      </c>
      <c r="U10" s="537" t="s">
        <v>30</v>
      </c>
      <c r="V10" s="373" t="e">
        <f t="shared" si="3"/>
        <v>#N/A</v>
      </c>
      <c r="W10" s="540">
        <f t="shared" si="4"/>
        <v>63</v>
      </c>
      <c r="X10" s="375" t="e">
        <f t="shared" si="5"/>
        <v>#VALUE!</v>
      </c>
      <c r="Y10" s="376" t="e">
        <f t="shared" si="6"/>
        <v>#VALUE!</v>
      </c>
      <c r="Z10" s="376">
        <v>7</v>
      </c>
      <c r="AA10" s="377" t="e">
        <f t="shared" si="7"/>
        <v>#VALUE!</v>
      </c>
      <c r="AB10" s="611"/>
      <c r="AC10" s="394" t="s">
        <v>43</v>
      </c>
    </row>
    <row r="11" spans="1:29" ht="13.5" customHeight="1">
      <c r="A11" s="374" t="s">
        <v>2234</v>
      </c>
      <c r="B11" s="416" t="s">
        <v>2232</v>
      </c>
      <c r="C11" s="407" t="s">
        <v>2233</v>
      </c>
      <c r="D11" s="414" t="s">
        <v>177</v>
      </c>
      <c r="E11" s="534">
        <v>3.472</v>
      </c>
      <c r="F11" s="372">
        <f>VLOOKUP(E11*(-1),DISTPOF,2)</f>
        <v>25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8" t="s">
        <v>30</v>
      </c>
      <c r="N11" s="374" t="e">
        <f>VLOOKUP(M11,HAUTPOF,2)</f>
        <v>#N/A</v>
      </c>
      <c r="O11" s="539">
        <v>6.7</v>
      </c>
      <c r="P11" s="372">
        <f t="shared" si="1"/>
        <v>12</v>
      </c>
      <c r="Q11" s="538" t="s">
        <v>30</v>
      </c>
      <c r="R11" s="374" t="e">
        <f>VLOOKUP(Q11,PDSPOF,2)</f>
        <v>#N/A</v>
      </c>
      <c r="S11" s="539">
        <v>16.85</v>
      </c>
      <c r="T11" s="372">
        <f t="shared" si="2"/>
        <v>26</v>
      </c>
      <c r="U11" s="537" t="s">
        <v>30</v>
      </c>
      <c r="V11" s="373" t="e">
        <f t="shared" si="3"/>
        <v>#N/A</v>
      </c>
      <c r="W11" s="540">
        <f t="shared" si="4"/>
        <v>63</v>
      </c>
      <c r="X11" s="375" t="e">
        <f t="shared" si="5"/>
        <v>#VALUE!</v>
      </c>
      <c r="Y11" s="376" t="e">
        <f t="shared" si="6"/>
        <v>#VALUE!</v>
      </c>
      <c r="Z11" s="376">
        <v>7</v>
      </c>
      <c r="AA11" s="377" t="e">
        <f t="shared" si="7"/>
        <v>#VALUE!</v>
      </c>
      <c r="AB11" s="611"/>
      <c r="AC11" s="394" t="s">
        <v>43</v>
      </c>
    </row>
    <row r="12" spans="1:29" ht="13.5" customHeight="1">
      <c r="A12" s="374" t="s">
        <v>1821</v>
      </c>
      <c r="B12" s="416" t="s">
        <v>1820</v>
      </c>
      <c r="C12" s="407" t="s">
        <v>1789</v>
      </c>
      <c r="D12" s="414" t="s">
        <v>153</v>
      </c>
      <c r="E12" s="534">
        <v>4.066</v>
      </c>
      <c r="F12" s="372">
        <f>VLOOKUP(E12*(-1),DISTPOF,2)</f>
        <v>17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8" t="s">
        <v>30</v>
      </c>
      <c r="N12" s="374" t="e">
        <f>VLOOKUP(M12,HAUTPOF,2)</f>
        <v>#N/A</v>
      </c>
      <c r="O12" s="539">
        <v>7.4</v>
      </c>
      <c r="P12" s="372">
        <f t="shared" si="1"/>
        <v>14</v>
      </c>
      <c r="Q12" s="538" t="s">
        <v>30</v>
      </c>
      <c r="R12" s="374" t="e">
        <f>VLOOKUP(Q12,PDSPOF,2)</f>
        <v>#N/A</v>
      </c>
      <c r="S12" s="539">
        <v>23.12</v>
      </c>
      <c r="T12" s="372">
        <f t="shared" si="2"/>
        <v>31</v>
      </c>
      <c r="U12" s="537" t="s">
        <v>30</v>
      </c>
      <c r="V12" s="373" t="e">
        <f t="shared" si="3"/>
        <v>#N/A</v>
      </c>
      <c r="W12" s="540">
        <f t="shared" si="4"/>
        <v>62</v>
      </c>
      <c r="X12" s="375" t="e">
        <f t="shared" si="5"/>
        <v>#VALUE!</v>
      </c>
      <c r="Y12" s="376" t="e">
        <f t="shared" si="6"/>
        <v>#VALUE!</v>
      </c>
      <c r="Z12" s="376">
        <v>10</v>
      </c>
      <c r="AA12" s="377" t="e">
        <f t="shared" si="7"/>
        <v>#VALUE!</v>
      </c>
      <c r="AB12" s="611"/>
      <c r="AC12" s="394" t="s">
        <v>43</v>
      </c>
    </row>
    <row r="13" spans="1:29" ht="13.5" customHeight="1">
      <c r="A13" s="374" t="s">
        <v>2456</v>
      </c>
      <c r="B13" s="416" t="s">
        <v>2455</v>
      </c>
      <c r="C13" s="407" t="s">
        <v>1826</v>
      </c>
      <c r="D13" s="414" t="s">
        <v>175</v>
      </c>
      <c r="E13" s="534">
        <v>4.14</v>
      </c>
      <c r="F13" s="372">
        <f>VLOOKUP(E13*(-1),DISTPOF,2)</f>
        <v>15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8" t="s">
        <v>30</v>
      </c>
      <c r="N13" s="374" t="e">
        <f>VLOOKUP(M13,HAUTPOF,2)</f>
        <v>#N/A</v>
      </c>
      <c r="O13" s="539">
        <v>7.2</v>
      </c>
      <c r="P13" s="372">
        <f t="shared" si="1"/>
        <v>13</v>
      </c>
      <c r="Q13" s="538" t="s">
        <v>30</v>
      </c>
      <c r="R13" s="374" t="e">
        <f>VLOOKUP(Q13,PDSPOF,2)</f>
        <v>#N/A</v>
      </c>
      <c r="S13" s="539">
        <v>24.93</v>
      </c>
      <c r="T13" s="372">
        <f t="shared" si="2"/>
        <v>33</v>
      </c>
      <c r="U13" s="537" t="s">
        <v>30</v>
      </c>
      <c r="V13" s="373" t="e">
        <f t="shared" si="3"/>
        <v>#N/A</v>
      </c>
      <c r="W13" s="540">
        <f t="shared" si="4"/>
        <v>61</v>
      </c>
      <c r="X13" s="375" t="e">
        <f t="shared" si="5"/>
        <v>#VALUE!</v>
      </c>
      <c r="Y13" s="376" t="e">
        <f t="shared" si="6"/>
        <v>#VALUE!</v>
      </c>
      <c r="Z13" s="376">
        <v>11</v>
      </c>
      <c r="AA13" s="377" t="e">
        <f t="shared" si="7"/>
        <v>#VALUE!</v>
      </c>
      <c r="AB13" s="611"/>
      <c r="AC13" s="394" t="s">
        <v>43</v>
      </c>
    </row>
    <row r="14" spans="1:29" ht="13.5" customHeight="1">
      <c r="A14" s="374">
        <v>1645824</v>
      </c>
      <c r="B14" s="416" t="s">
        <v>2477</v>
      </c>
      <c r="C14" s="407" t="s">
        <v>2478</v>
      </c>
      <c r="D14" s="414" t="s">
        <v>169</v>
      </c>
      <c r="E14" s="534">
        <v>4.174</v>
      </c>
      <c r="F14" s="372">
        <f>VLOOKUP(E14*(-1),DISTPOF,2)</f>
        <v>15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8" t="s">
        <v>30</v>
      </c>
      <c r="N14" s="374" t="e">
        <f>VLOOKUP(M14,HAUTPOF,2)</f>
        <v>#N/A</v>
      </c>
      <c r="O14" s="539">
        <v>7.76</v>
      </c>
      <c r="P14" s="372">
        <f t="shared" si="1"/>
        <v>17</v>
      </c>
      <c r="Q14" s="538" t="s">
        <v>30</v>
      </c>
      <c r="R14" s="374" t="e">
        <f>VLOOKUP(Q14,PDSPOF,2)</f>
        <v>#N/A</v>
      </c>
      <c r="S14" s="539">
        <v>20.4</v>
      </c>
      <c r="T14" s="372">
        <f t="shared" si="2"/>
        <v>29</v>
      </c>
      <c r="U14" s="537" t="s">
        <v>30</v>
      </c>
      <c r="V14" s="373" t="e">
        <f t="shared" si="3"/>
        <v>#N/A</v>
      </c>
      <c r="W14" s="540">
        <f t="shared" si="4"/>
        <v>61</v>
      </c>
      <c r="X14" s="375" t="e">
        <f t="shared" si="5"/>
        <v>#VALUE!</v>
      </c>
      <c r="Y14" s="376" t="e">
        <f t="shared" si="6"/>
        <v>#VALUE!</v>
      </c>
      <c r="Z14" s="376">
        <v>11</v>
      </c>
      <c r="AA14" s="377" t="e">
        <f t="shared" si="7"/>
        <v>#VALUE!</v>
      </c>
      <c r="AB14" s="611"/>
      <c r="AC14" s="394" t="s">
        <v>43</v>
      </c>
    </row>
    <row r="15" spans="1:29" ht="13.5" customHeight="1">
      <c r="A15" s="374" t="s">
        <v>1797</v>
      </c>
      <c r="B15" s="416" t="s">
        <v>1795</v>
      </c>
      <c r="C15" s="407" t="s">
        <v>1796</v>
      </c>
      <c r="D15" s="414" t="s">
        <v>153</v>
      </c>
      <c r="E15" s="534">
        <v>4.04</v>
      </c>
      <c r="F15" s="372">
        <f>VLOOKUP(E15*(-1),DISTPOF,2)</f>
        <v>18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8" t="s">
        <v>30</v>
      </c>
      <c r="N15" s="374" t="e">
        <f>VLOOKUP(M15,HAUTPOF,2)</f>
        <v>#N/A</v>
      </c>
      <c r="O15" s="539">
        <v>6.5</v>
      </c>
      <c r="P15" s="372">
        <f t="shared" si="1"/>
        <v>11</v>
      </c>
      <c r="Q15" s="538" t="s">
        <v>30</v>
      </c>
      <c r="R15" s="374" t="e">
        <f>VLOOKUP(Q15,PDSPOF,2)</f>
        <v>#N/A</v>
      </c>
      <c r="S15" s="539">
        <v>22.36</v>
      </c>
      <c r="T15" s="372">
        <f t="shared" si="2"/>
        <v>31</v>
      </c>
      <c r="U15" s="537" t="s">
        <v>30</v>
      </c>
      <c r="V15" s="373" t="e">
        <f t="shared" si="3"/>
        <v>#N/A</v>
      </c>
      <c r="W15" s="540">
        <f t="shared" si="4"/>
        <v>60</v>
      </c>
      <c r="X15" s="375" t="e">
        <f t="shared" si="5"/>
        <v>#VALUE!</v>
      </c>
      <c r="Y15" s="376" t="e">
        <f t="shared" si="6"/>
        <v>#VALUE!</v>
      </c>
      <c r="Z15" s="376">
        <v>13</v>
      </c>
      <c r="AA15" s="377" t="e">
        <f t="shared" si="7"/>
        <v>#VALUE!</v>
      </c>
      <c r="AB15" s="611"/>
      <c r="AC15" s="394" t="s">
        <v>43</v>
      </c>
    </row>
    <row r="16" spans="1:29" ht="13.5" customHeight="1">
      <c r="A16" s="374" t="s">
        <v>1819</v>
      </c>
      <c r="B16" s="416" t="s">
        <v>1817</v>
      </c>
      <c r="C16" s="407" t="s">
        <v>1818</v>
      </c>
      <c r="D16" s="414" t="s">
        <v>153</v>
      </c>
      <c r="E16" s="534">
        <v>4.101</v>
      </c>
      <c r="F16" s="372">
        <f>VLOOKUP(E16*(-1),DISTPOF,2)</f>
        <v>16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8" t="s">
        <v>30</v>
      </c>
      <c r="N16" s="374" t="e">
        <f>VLOOKUP(M16,HAUTPOF,2)</f>
        <v>#N/A</v>
      </c>
      <c r="O16" s="539">
        <v>6.5</v>
      </c>
      <c r="P16" s="372">
        <f t="shared" si="1"/>
        <v>11</v>
      </c>
      <c r="Q16" s="538" t="s">
        <v>30</v>
      </c>
      <c r="R16" s="374" t="e">
        <f>VLOOKUP(Q16,PDSPOF,2)</f>
        <v>#N/A</v>
      </c>
      <c r="S16" s="539">
        <v>24.32</v>
      </c>
      <c r="T16" s="372">
        <f t="shared" si="2"/>
        <v>32</v>
      </c>
      <c r="U16" s="537" t="s">
        <v>30</v>
      </c>
      <c r="V16" s="373" t="e">
        <f t="shared" si="3"/>
        <v>#N/A</v>
      </c>
      <c r="W16" s="540">
        <f t="shared" si="4"/>
        <v>59</v>
      </c>
      <c r="X16" s="375" t="e">
        <f t="shared" si="5"/>
        <v>#VALUE!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43</v>
      </c>
    </row>
    <row r="17" spans="1:29" ht="13.5" customHeight="1">
      <c r="A17" s="374">
        <v>1512568</v>
      </c>
      <c r="B17" s="416" t="s">
        <v>1265</v>
      </c>
      <c r="C17" s="407" t="s">
        <v>1185</v>
      </c>
      <c r="D17" s="414" t="s">
        <v>169</v>
      </c>
      <c r="E17" s="534">
        <v>4.05</v>
      </c>
      <c r="F17" s="372">
        <f>VLOOKUP(E17*(-1),DISTPOF,2)</f>
        <v>18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8" t="s">
        <v>30</v>
      </c>
      <c r="N17" s="374" t="e">
        <f>VLOOKUP(M17,HAUTPOF,2)</f>
        <v>#N/A</v>
      </c>
      <c r="O17" s="539">
        <v>7.58</v>
      </c>
      <c r="P17" s="372">
        <f t="shared" si="1"/>
        <v>15</v>
      </c>
      <c r="Q17" s="538" t="s">
        <v>30</v>
      </c>
      <c r="R17" s="374" t="e">
        <f>VLOOKUP(Q17,PDSPOF,2)</f>
        <v>#N/A</v>
      </c>
      <c r="S17" s="539">
        <v>16.62</v>
      </c>
      <c r="T17" s="372">
        <f t="shared" si="2"/>
        <v>26</v>
      </c>
      <c r="U17" s="537" t="s">
        <v>30</v>
      </c>
      <c r="V17" s="373" t="e">
        <f t="shared" si="3"/>
        <v>#N/A</v>
      </c>
      <c r="W17" s="540">
        <f t="shared" si="4"/>
        <v>59</v>
      </c>
      <c r="X17" s="375" t="e">
        <f t="shared" si="5"/>
        <v>#VALUE!</v>
      </c>
      <c r="Y17" s="376" t="e">
        <f t="shared" si="6"/>
        <v>#VALUE!</v>
      </c>
      <c r="Z17" s="376">
        <v>14</v>
      </c>
      <c r="AA17" s="377" t="e">
        <f t="shared" si="7"/>
        <v>#VALUE!</v>
      </c>
      <c r="AB17" s="611"/>
      <c r="AC17" s="394" t="s">
        <v>43</v>
      </c>
    </row>
    <row r="18" spans="1:29" ht="13.5" customHeight="1">
      <c r="A18" s="374" t="s">
        <v>1792</v>
      </c>
      <c r="B18" s="416" t="s">
        <v>1791</v>
      </c>
      <c r="C18" s="407" t="s">
        <v>1281</v>
      </c>
      <c r="D18" s="414" t="s">
        <v>153</v>
      </c>
      <c r="E18" s="534">
        <v>4.097</v>
      </c>
      <c r="F18" s="372">
        <f>VLOOKUP(E18*(-1),DISTPOF,2)</f>
        <v>16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8" t="s">
        <v>30</v>
      </c>
      <c r="N18" s="374" t="e">
        <f>VLOOKUP(M18,HAUTPOF,2)</f>
        <v>#N/A</v>
      </c>
      <c r="O18" s="539">
        <v>6.75</v>
      </c>
      <c r="P18" s="372">
        <f t="shared" si="1"/>
        <v>12</v>
      </c>
      <c r="Q18" s="538" t="s">
        <v>30</v>
      </c>
      <c r="R18" s="374" t="e">
        <f>VLOOKUP(Q18,PDSPOF,2)</f>
        <v>#N/A</v>
      </c>
      <c r="S18" s="539">
        <v>21.2</v>
      </c>
      <c r="T18" s="372">
        <f t="shared" si="2"/>
        <v>30</v>
      </c>
      <c r="U18" s="537" t="s">
        <v>30</v>
      </c>
      <c r="V18" s="373" t="e">
        <f t="shared" si="3"/>
        <v>#N/A</v>
      </c>
      <c r="W18" s="540">
        <f t="shared" si="4"/>
        <v>58</v>
      </c>
      <c r="X18" s="375" t="e">
        <f t="shared" si="5"/>
        <v>#VALUE!</v>
      </c>
      <c r="Y18" s="376" t="e">
        <f t="shared" si="6"/>
        <v>#VALUE!</v>
      </c>
      <c r="Z18" s="376">
        <v>16</v>
      </c>
      <c r="AA18" s="377" t="e">
        <f t="shared" si="7"/>
        <v>#VALUE!</v>
      </c>
      <c r="AB18" s="611"/>
      <c r="AC18" s="394" t="s">
        <v>43</v>
      </c>
    </row>
    <row r="19" spans="1:29" ht="13.5" customHeight="1">
      <c r="A19" s="374" t="s">
        <v>2050</v>
      </c>
      <c r="B19" s="416" t="s">
        <v>1972</v>
      </c>
      <c r="C19" s="407" t="s">
        <v>2049</v>
      </c>
      <c r="D19" s="414" t="s">
        <v>1116</v>
      </c>
      <c r="E19" s="534">
        <v>4.057</v>
      </c>
      <c r="F19" s="372">
        <f>VLOOKUP(E19*(-1),DISTPOF,2)</f>
        <v>17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8" t="s">
        <v>30</v>
      </c>
      <c r="N19" s="374" t="e">
        <f>VLOOKUP(M19,HAUTPOF,2)</f>
        <v>#N/A</v>
      </c>
      <c r="O19" s="539">
        <v>6.2</v>
      </c>
      <c r="P19" s="372">
        <f t="shared" si="1"/>
        <v>10</v>
      </c>
      <c r="Q19" s="538" t="s">
        <v>30</v>
      </c>
      <c r="R19" s="374" t="e">
        <f>VLOOKUP(Q19,PDSPOF,2)</f>
        <v>#N/A</v>
      </c>
      <c r="S19" s="539">
        <v>18.6</v>
      </c>
      <c r="T19" s="372">
        <f t="shared" si="2"/>
        <v>28</v>
      </c>
      <c r="U19" s="537" t="s">
        <v>30</v>
      </c>
      <c r="V19" s="373" t="e">
        <f t="shared" si="3"/>
        <v>#N/A</v>
      </c>
      <c r="W19" s="540">
        <f t="shared" si="4"/>
        <v>55</v>
      </c>
      <c r="X19" s="375" t="e">
        <f t="shared" si="5"/>
        <v>#VALUE!</v>
      </c>
      <c r="Y19" s="376" t="e">
        <f t="shared" si="6"/>
        <v>#VALUE!</v>
      </c>
      <c r="Z19" s="376">
        <v>17</v>
      </c>
      <c r="AA19" s="377" t="e">
        <f t="shared" si="7"/>
        <v>#VALUE!</v>
      </c>
      <c r="AB19" s="611"/>
      <c r="AC19" s="394" t="s">
        <v>43</v>
      </c>
    </row>
    <row r="20" spans="1:29" ht="13.5" customHeight="1">
      <c r="A20" s="374" t="s">
        <v>2463</v>
      </c>
      <c r="B20" s="416" t="s">
        <v>2461</v>
      </c>
      <c r="C20" s="407" t="s">
        <v>2462</v>
      </c>
      <c r="D20" s="414" t="s">
        <v>175</v>
      </c>
      <c r="E20" s="534">
        <v>4.154</v>
      </c>
      <c r="F20" s="372">
        <f>VLOOKUP(E20*(-1),DISTPOF,2)</f>
        <v>15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8" t="s">
        <v>30</v>
      </c>
      <c r="N20" s="374" t="e">
        <f>VLOOKUP(M20,HAUTPOF,2)</f>
        <v>#N/A</v>
      </c>
      <c r="O20" s="539">
        <v>5.3</v>
      </c>
      <c r="P20" s="372">
        <f t="shared" si="1"/>
        <v>5</v>
      </c>
      <c r="Q20" s="538" t="s">
        <v>30</v>
      </c>
      <c r="R20" s="374" t="e">
        <f>VLOOKUP(Q20,PDSPOF,2)</f>
        <v>#N/A</v>
      </c>
      <c r="S20" s="539">
        <v>23.45</v>
      </c>
      <c r="T20" s="372">
        <f t="shared" si="2"/>
        <v>31</v>
      </c>
      <c r="U20" s="537" t="s">
        <v>30</v>
      </c>
      <c r="V20" s="373" t="e">
        <f t="shared" si="3"/>
        <v>#N/A</v>
      </c>
      <c r="W20" s="540">
        <f t="shared" si="4"/>
        <v>51</v>
      </c>
      <c r="X20" s="375" t="e">
        <f t="shared" si="5"/>
        <v>#VALUE!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43</v>
      </c>
    </row>
    <row r="21" spans="1:29" ht="13.5" customHeight="1">
      <c r="A21" s="374" t="s">
        <v>2070</v>
      </c>
      <c r="B21" s="416" t="s">
        <v>2068</v>
      </c>
      <c r="C21" s="407" t="s">
        <v>2069</v>
      </c>
      <c r="D21" s="414" t="s">
        <v>1116</v>
      </c>
      <c r="E21" s="534">
        <v>4.182</v>
      </c>
      <c r="F21" s="372">
        <f>VLOOKUP(E21*(-1),DISTPOF,2)</f>
        <v>15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8" t="s">
        <v>30</v>
      </c>
      <c r="N21" s="374" t="e">
        <f>VLOOKUP(M21,HAUTPOF,2)</f>
        <v>#N/A</v>
      </c>
      <c r="O21" s="539">
        <v>6.3</v>
      </c>
      <c r="P21" s="372">
        <f t="shared" si="1"/>
        <v>11</v>
      </c>
      <c r="Q21" s="538" t="s">
        <v>30</v>
      </c>
      <c r="R21" s="374" t="e">
        <f>VLOOKUP(Q21,PDSPOF,2)</f>
        <v>#N/A</v>
      </c>
      <c r="S21" s="539">
        <v>16.37</v>
      </c>
      <c r="T21" s="372">
        <f t="shared" si="2"/>
        <v>25</v>
      </c>
      <c r="U21" s="537" t="s">
        <v>30</v>
      </c>
      <c r="V21" s="373" t="e">
        <f t="shared" si="3"/>
        <v>#N/A</v>
      </c>
      <c r="W21" s="540">
        <f t="shared" si="4"/>
        <v>51</v>
      </c>
      <c r="X21" s="375" t="e">
        <f t="shared" si="5"/>
        <v>#VALUE!</v>
      </c>
      <c r="Y21" s="376" t="e">
        <f t="shared" si="6"/>
        <v>#VALUE!</v>
      </c>
      <c r="Z21" s="376">
        <v>18</v>
      </c>
      <c r="AA21" s="377" t="e">
        <f t="shared" si="7"/>
        <v>#VALUE!</v>
      </c>
      <c r="AB21" s="611"/>
      <c r="AC21" s="394" t="s">
        <v>43</v>
      </c>
    </row>
    <row r="22" spans="1:29" ht="13.5" customHeight="1">
      <c r="A22" s="374" t="s">
        <v>2359</v>
      </c>
      <c r="B22" s="416" t="s">
        <v>2358</v>
      </c>
      <c r="C22" s="407" t="s">
        <v>1287</v>
      </c>
      <c r="D22" s="414" t="s">
        <v>151</v>
      </c>
      <c r="E22" s="534">
        <v>4.14</v>
      </c>
      <c r="F22" s="372">
        <f>VLOOKUP(E22*(-1),DISTPOF,2)</f>
        <v>15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8" t="s">
        <v>30</v>
      </c>
      <c r="N22" s="374" t="e">
        <f>VLOOKUP(M22,HAUTPOF,2)</f>
        <v>#N/A</v>
      </c>
      <c r="O22" s="539">
        <v>6.95</v>
      </c>
      <c r="P22" s="372">
        <f t="shared" si="1"/>
        <v>12</v>
      </c>
      <c r="Q22" s="538" t="s">
        <v>30</v>
      </c>
      <c r="R22" s="374" t="e">
        <f>VLOOKUP(Q22,PDSPOF,2)</f>
        <v>#N/A</v>
      </c>
      <c r="S22" s="539">
        <v>15.06</v>
      </c>
      <c r="T22" s="372">
        <f t="shared" si="2"/>
        <v>24</v>
      </c>
      <c r="U22" s="537" t="s">
        <v>30</v>
      </c>
      <c r="V22" s="373" t="e">
        <f t="shared" si="3"/>
        <v>#N/A</v>
      </c>
      <c r="W22" s="540">
        <f t="shared" si="4"/>
        <v>51</v>
      </c>
      <c r="X22" s="375" t="e">
        <f t="shared" si="5"/>
        <v>#VALUE!</v>
      </c>
      <c r="Y22" s="376" t="e">
        <f t="shared" si="6"/>
        <v>#VALUE!</v>
      </c>
      <c r="Z22" s="376">
        <v>20</v>
      </c>
      <c r="AA22" s="377" t="e">
        <f t="shared" si="7"/>
        <v>#VALUE!</v>
      </c>
      <c r="AB22" s="611"/>
      <c r="AC22" s="394" t="s">
        <v>43</v>
      </c>
    </row>
    <row r="23" spans="1:29" ht="13.5" customHeight="1">
      <c r="A23" s="374">
        <v>1412147</v>
      </c>
      <c r="B23" s="416" t="s">
        <v>1261</v>
      </c>
      <c r="C23" s="407" t="s">
        <v>1182</v>
      </c>
      <c r="D23" s="414" t="s">
        <v>169</v>
      </c>
      <c r="E23" s="534">
        <v>4.131</v>
      </c>
      <c r="F23" s="372">
        <f>VLOOKUP(E23*(-1),DISTPOF,2)</f>
        <v>15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8" t="s">
        <v>30</v>
      </c>
      <c r="N23" s="374" t="e">
        <f>VLOOKUP(M23,HAUTPOF,2)</f>
        <v>#N/A</v>
      </c>
      <c r="O23" s="539">
        <v>6.18</v>
      </c>
      <c r="P23" s="372">
        <f t="shared" si="1"/>
        <v>10</v>
      </c>
      <c r="Q23" s="538" t="s">
        <v>30</v>
      </c>
      <c r="R23" s="374" t="e">
        <f>VLOOKUP(Q23,PDSPOF,2)</f>
        <v>#N/A</v>
      </c>
      <c r="S23" s="539">
        <v>16.3</v>
      </c>
      <c r="T23" s="372">
        <f t="shared" si="2"/>
        <v>25</v>
      </c>
      <c r="U23" s="537" t="s">
        <v>30</v>
      </c>
      <c r="V23" s="373" t="e">
        <f t="shared" si="3"/>
        <v>#N/A</v>
      </c>
      <c r="W23" s="540">
        <f t="shared" si="4"/>
        <v>50</v>
      </c>
      <c r="X23" s="375" t="e">
        <f t="shared" si="5"/>
        <v>#VALUE!</v>
      </c>
      <c r="Y23" s="376" t="e">
        <f t="shared" si="6"/>
        <v>#VALUE!</v>
      </c>
      <c r="Z23" s="376">
        <v>21</v>
      </c>
      <c r="AA23" s="377" t="e">
        <f t="shared" si="7"/>
        <v>#VALUE!</v>
      </c>
      <c r="AB23" s="611"/>
      <c r="AC23" s="394" t="s">
        <v>43</v>
      </c>
    </row>
    <row r="24" spans="1:29" ht="13.5" customHeight="1">
      <c r="A24" s="374" t="s">
        <v>2466</v>
      </c>
      <c r="B24" s="416" t="s">
        <v>2464</v>
      </c>
      <c r="C24" s="407" t="s">
        <v>2465</v>
      </c>
      <c r="D24" s="414" t="s">
        <v>175</v>
      </c>
      <c r="E24" s="534">
        <v>4.31</v>
      </c>
      <c r="F24" s="372">
        <f>VLOOKUP(E24*(-1),DISTPOF,2)</f>
        <v>14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8" t="s">
        <v>30</v>
      </c>
      <c r="N24" s="374" t="e">
        <f>VLOOKUP(M24,HAUTPOF,2)</f>
        <v>#N/A</v>
      </c>
      <c r="O24" s="539">
        <v>6.5</v>
      </c>
      <c r="P24" s="372">
        <f t="shared" si="1"/>
        <v>11</v>
      </c>
      <c r="Q24" s="538" t="s">
        <v>30</v>
      </c>
      <c r="R24" s="374" t="e">
        <f>VLOOKUP(Q24,PDSPOF,2)</f>
        <v>#N/A</v>
      </c>
      <c r="S24" s="539">
        <v>16.04</v>
      </c>
      <c r="T24" s="372">
        <f t="shared" si="2"/>
        <v>25</v>
      </c>
      <c r="U24" s="537" t="s">
        <v>30</v>
      </c>
      <c r="V24" s="373" t="e">
        <f t="shared" si="3"/>
        <v>#N/A</v>
      </c>
      <c r="W24" s="540">
        <f t="shared" si="4"/>
        <v>50</v>
      </c>
      <c r="X24" s="375" t="e">
        <f t="shared" si="5"/>
        <v>#VALUE!</v>
      </c>
      <c r="Y24" s="376" t="e">
        <f t="shared" si="6"/>
        <v>#VALUE!</v>
      </c>
      <c r="Z24" s="376">
        <v>21</v>
      </c>
      <c r="AA24" s="377" t="e">
        <f t="shared" si="7"/>
        <v>#VALUE!</v>
      </c>
      <c r="AB24" s="611"/>
      <c r="AC24" s="394" t="s">
        <v>43</v>
      </c>
    </row>
    <row r="25" spans="1:29" ht="13.5" customHeight="1">
      <c r="A25" s="374" t="s">
        <v>2064</v>
      </c>
      <c r="B25" s="416" t="s">
        <v>1993</v>
      </c>
      <c r="C25" s="407" t="s">
        <v>2063</v>
      </c>
      <c r="D25" s="414" t="s">
        <v>1116</v>
      </c>
      <c r="E25" s="534">
        <v>4.251</v>
      </c>
      <c r="F25" s="372">
        <f>VLOOKUP(E25*(-1),DISTPOF,2)</f>
        <v>14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8" t="s">
        <v>30</v>
      </c>
      <c r="N25" s="374" t="e">
        <f>VLOOKUP(M25,HAUTPOF,2)</f>
        <v>#N/A</v>
      </c>
      <c r="O25" s="539">
        <v>5.7</v>
      </c>
      <c r="P25" s="372">
        <f t="shared" si="1"/>
        <v>7</v>
      </c>
      <c r="Q25" s="538" t="s">
        <v>30</v>
      </c>
      <c r="R25" s="374" t="e">
        <f>VLOOKUP(Q25,PDSPOF,2)</f>
        <v>#N/A</v>
      </c>
      <c r="S25" s="539">
        <v>18.58</v>
      </c>
      <c r="T25" s="372">
        <f t="shared" si="2"/>
        <v>28</v>
      </c>
      <c r="U25" s="537" t="s">
        <v>30</v>
      </c>
      <c r="V25" s="373" t="e">
        <f t="shared" si="3"/>
        <v>#N/A</v>
      </c>
      <c r="W25" s="540">
        <f t="shared" si="4"/>
        <v>49</v>
      </c>
      <c r="X25" s="375" t="e">
        <f t="shared" si="5"/>
        <v>#VALUE!</v>
      </c>
      <c r="Y25" s="376" t="e">
        <f t="shared" si="6"/>
        <v>#VALUE!</v>
      </c>
      <c r="Z25" s="376">
        <v>23</v>
      </c>
      <c r="AA25" s="377" t="e">
        <f t="shared" si="7"/>
        <v>#VALUE!</v>
      </c>
      <c r="AB25" s="611"/>
      <c r="AC25" s="394" t="s">
        <v>43</v>
      </c>
    </row>
    <row r="26" spans="1:29" ht="13.5" customHeight="1">
      <c r="A26" s="374" t="s">
        <v>1665</v>
      </c>
      <c r="B26" s="416" t="s">
        <v>1659</v>
      </c>
      <c r="C26" s="407" t="s">
        <v>1664</v>
      </c>
      <c r="D26" s="414" t="s">
        <v>158</v>
      </c>
      <c r="E26" s="534">
        <v>4.116</v>
      </c>
      <c r="F26" s="372">
        <f>VLOOKUP(E26*(-1),DISTPOF,2)</f>
        <v>16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8" t="s">
        <v>30</v>
      </c>
      <c r="N26" s="374" t="e">
        <f>VLOOKUP(M26,HAUTPOF,2)</f>
        <v>#N/A</v>
      </c>
      <c r="O26" s="539">
        <v>6.7</v>
      </c>
      <c r="P26" s="372">
        <f t="shared" si="1"/>
        <v>12</v>
      </c>
      <c r="Q26" s="538" t="s">
        <v>30</v>
      </c>
      <c r="R26" s="374" t="e">
        <f>VLOOKUP(Q26,PDSPOF,2)</f>
        <v>#N/A</v>
      </c>
      <c r="S26" s="539">
        <v>13.19</v>
      </c>
      <c r="T26" s="372">
        <f t="shared" si="2"/>
        <v>21</v>
      </c>
      <c r="U26" s="537" t="s">
        <v>30</v>
      </c>
      <c r="V26" s="373" t="e">
        <f t="shared" si="3"/>
        <v>#N/A</v>
      </c>
      <c r="W26" s="540">
        <f t="shared" si="4"/>
        <v>49</v>
      </c>
      <c r="X26" s="375" t="e">
        <f t="shared" si="5"/>
        <v>#VALUE!</v>
      </c>
      <c r="Y26" s="376" t="e">
        <f t="shared" si="6"/>
        <v>#VALUE!</v>
      </c>
      <c r="Z26" s="376">
        <v>23</v>
      </c>
      <c r="AA26" s="377" t="e">
        <f t="shared" si="7"/>
        <v>#VALUE!</v>
      </c>
      <c r="AB26" s="611"/>
      <c r="AC26" s="394" t="s">
        <v>43</v>
      </c>
    </row>
    <row r="27" spans="1:29" ht="13.5" customHeight="1">
      <c r="A27" s="374" t="s">
        <v>2337</v>
      </c>
      <c r="B27" s="416" t="s">
        <v>2336</v>
      </c>
      <c r="C27" s="407" t="s">
        <v>1826</v>
      </c>
      <c r="D27" s="414" t="s">
        <v>151</v>
      </c>
      <c r="E27" s="534">
        <v>4.289</v>
      </c>
      <c r="F27" s="372">
        <f>VLOOKUP(E27*(-1),DISTPOF,2)</f>
        <v>14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8" t="s">
        <v>30</v>
      </c>
      <c r="N27" s="374" t="e">
        <f>VLOOKUP(M27,HAUTPOF,2)</f>
        <v>#N/A</v>
      </c>
      <c r="O27" s="539">
        <v>6.3</v>
      </c>
      <c r="P27" s="372">
        <f t="shared" si="1"/>
        <v>11</v>
      </c>
      <c r="Q27" s="538" t="s">
        <v>30</v>
      </c>
      <c r="R27" s="374" t="e">
        <f>VLOOKUP(Q27,PDSPOF,2)</f>
        <v>#N/A</v>
      </c>
      <c r="S27" s="539">
        <v>12.62</v>
      </c>
      <c r="T27" s="372">
        <f t="shared" si="2"/>
        <v>20</v>
      </c>
      <c r="U27" s="537" t="s">
        <v>30</v>
      </c>
      <c r="V27" s="373" t="e">
        <f t="shared" si="3"/>
        <v>#N/A</v>
      </c>
      <c r="W27" s="540">
        <f t="shared" si="4"/>
        <v>45</v>
      </c>
      <c r="X27" s="375" t="e">
        <f t="shared" si="5"/>
        <v>#VALUE!</v>
      </c>
      <c r="Y27" s="376" t="e">
        <f t="shared" si="6"/>
        <v>#VALUE!</v>
      </c>
      <c r="Z27" s="376">
        <v>25</v>
      </c>
      <c r="AA27" s="377" t="e">
        <f t="shared" si="7"/>
        <v>#VALUE!</v>
      </c>
      <c r="AB27" s="611"/>
      <c r="AC27" s="394" t="s">
        <v>43</v>
      </c>
    </row>
    <row r="28" spans="1:29" ht="13.5" customHeight="1">
      <c r="A28" s="374">
        <v>1571543</v>
      </c>
      <c r="B28" s="416" t="s">
        <v>1451</v>
      </c>
      <c r="C28" s="407" t="s">
        <v>1452</v>
      </c>
      <c r="D28" s="414" t="s">
        <v>1126</v>
      </c>
      <c r="E28" s="534">
        <v>5.082</v>
      </c>
      <c r="F28" s="372">
        <f>VLOOKUP(E28*(-1),DISTPOF,2)</f>
        <v>8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8" t="s">
        <v>30</v>
      </c>
      <c r="N28" s="374" t="e">
        <f>VLOOKUP(M28,HAUTPOF,2)</f>
        <v>#N/A</v>
      </c>
      <c r="O28" s="539">
        <v>5.8</v>
      </c>
      <c r="P28" s="372">
        <f t="shared" si="1"/>
        <v>8</v>
      </c>
      <c r="Q28" s="538" t="s">
        <v>30</v>
      </c>
      <c r="R28" s="374" t="e">
        <f>VLOOKUP(Q28,PDSPOF,2)</f>
        <v>#N/A</v>
      </c>
      <c r="S28" s="539">
        <v>18.3</v>
      </c>
      <c r="T28" s="372">
        <f t="shared" si="2"/>
        <v>28</v>
      </c>
      <c r="U28" s="537" t="s">
        <v>30</v>
      </c>
      <c r="V28" s="373" t="e">
        <f t="shared" si="3"/>
        <v>#N/A</v>
      </c>
      <c r="W28" s="540">
        <f t="shared" si="4"/>
        <v>44</v>
      </c>
      <c r="X28" s="375" t="e">
        <f t="shared" si="5"/>
        <v>#VALUE!</v>
      </c>
      <c r="Y28" s="376" t="e">
        <f t="shared" si="6"/>
        <v>#VALUE!</v>
      </c>
      <c r="Z28" s="376">
        <v>26</v>
      </c>
      <c r="AA28" s="377" t="e">
        <f t="shared" si="7"/>
        <v>#VALUE!</v>
      </c>
      <c r="AB28" s="611"/>
      <c r="AC28" s="394" t="s">
        <v>43</v>
      </c>
    </row>
    <row r="29" spans="1:29" ht="13.5" customHeight="1">
      <c r="A29" s="374" t="s">
        <v>1667</v>
      </c>
      <c r="B29" s="416" t="s">
        <v>1666</v>
      </c>
      <c r="C29" s="407" t="s">
        <v>1293</v>
      </c>
      <c r="D29" s="414" t="s">
        <v>158</v>
      </c>
      <c r="E29" s="534">
        <v>4.364</v>
      </c>
      <c r="F29" s="372">
        <f>VLOOKUP(E29*(-1),DISTPOF,2)</f>
        <v>13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8" t="s">
        <v>30</v>
      </c>
      <c r="N29" s="374" t="e">
        <f>VLOOKUP(M29,HAUTPOF,2)</f>
        <v>#N/A</v>
      </c>
      <c r="O29" s="539">
        <v>4.2</v>
      </c>
      <c r="P29" s="372">
        <f t="shared" si="1"/>
        <v>5</v>
      </c>
      <c r="Q29" s="538" t="s">
        <v>30</v>
      </c>
      <c r="R29" s="374" t="e">
        <f>VLOOKUP(Q29,PDSPOF,2)</f>
        <v>#N/A</v>
      </c>
      <c r="S29" s="539">
        <v>16.49</v>
      </c>
      <c r="T29" s="372">
        <f t="shared" si="2"/>
        <v>26</v>
      </c>
      <c r="U29" s="537" t="s">
        <v>30</v>
      </c>
      <c r="V29" s="373" t="e">
        <f t="shared" si="3"/>
        <v>#N/A</v>
      </c>
      <c r="W29" s="540">
        <f t="shared" si="4"/>
        <v>44</v>
      </c>
      <c r="X29" s="375" t="e">
        <f t="shared" si="5"/>
        <v>#VALUE!</v>
      </c>
      <c r="Y29" s="376" t="e">
        <f t="shared" si="6"/>
        <v>#VALUE!</v>
      </c>
      <c r="Z29" s="376">
        <v>26</v>
      </c>
      <c r="AA29" s="377" t="e">
        <f t="shared" si="7"/>
        <v>#VALUE!</v>
      </c>
      <c r="AB29" s="611"/>
      <c r="AC29" s="394" t="s">
        <v>43</v>
      </c>
    </row>
    <row r="30" spans="1:29" ht="13.5" customHeight="1">
      <c r="A30" s="374">
        <v>1586600</v>
      </c>
      <c r="B30" s="416" t="s">
        <v>1433</v>
      </c>
      <c r="C30" s="407" t="s">
        <v>1434</v>
      </c>
      <c r="D30" s="414" t="s">
        <v>1126</v>
      </c>
      <c r="E30" s="534">
        <v>4.182</v>
      </c>
      <c r="F30" s="372">
        <f>VLOOKUP(E30*(-1),DISTPOF,2)</f>
        <v>15</v>
      </c>
      <c r="G30" s="535" t="s">
        <v>30</v>
      </c>
      <c r="H30" s="373" t="e">
        <f>VLOOKUP(G30*(-1),VITPOF,2)</f>
        <v>#VALUE!</v>
      </c>
      <c r="I30" s="536" t="s">
        <v>30</v>
      </c>
      <c r="J30" s="374" t="e">
        <f>VLOOKUP(I30*(-1),HAIPOF,2)</f>
        <v>#VALUE!</v>
      </c>
      <c r="K30" s="537" t="s">
        <v>30</v>
      </c>
      <c r="L30" s="373" t="e">
        <f t="shared" si="0"/>
        <v>#N/A</v>
      </c>
      <c r="M30" s="538" t="s">
        <v>30</v>
      </c>
      <c r="N30" s="374" t="e">
        <f>VLOOKUP(M30,HAUTPOF,2)</f>
        <v>#N/A</v>
      </c>
      <c r="O30" s="539">
        <v>4.8</v>
      </c>
      <c r="P30" s="372">
        <f t="shared" si="1"/>
        <v>5</v>
      </c>
      <c r="Q30" s="538" t="s">
        <v>30</v>
      </c>
      <c r="R30" s="374" t="e">
        <f>VLOOKUP(Q30,PDSPOF,2)</f>
        <v>#N/A</v>
      </c>
      <c r="S30" s="539">
        <v>13.58</v>
      </c>
      <c r="T30" s="372">
        <f t="shared" si="2"/>
        <v>22</v>
      </c>
      <c r="U30" s="537" t="s">
        <v>30</v>
      </c>
      <c r="V30" s="373" t="e">
        <f t="shared" si="3"/>
        <v>#N/A</v>
      </c>
      <c r="W30" s="540">
        <f t="shared" si="4"/>
        <v>42</v>
      </c>
      <c r="X30" s="375" t="e">
        <f t="shared" si="5"/>
        <v>#VALUE!</v>
      </c>
      <c r="Y30" s="376" t="e">
        <f t="shared" si="6"/>
        <v>#VALUE!</v>
      </c>
      <c r="Z30" s="376">
        <v>28</v>
      </c>
      <c r="AA30" s="377" t="e">
        <f t="shared" si="7"/>
        <v>#VALUE!</v>
      </c>
      <c r="AB30" s="611"/>
      <c r="AC30" s="394" t="s">
        <v>43</v>
      </c>
    </row>
    <row r="31" spans="1:29" ht="13.5" customHeight="1">
      <c r="A31" s="374" t="s">
        <v>2454</v>
      </c>
      <c r="B31" s="416" t="s">
        <v>2452</v>
      </c>
      <c r="C31" s="407" t="s">
        <v>2453</v>
      </c>
      <c r="D31" s="414" t="s">
        <v>175</v>
      </c>
      <c r="E31" s="534">
        <v>4.51</v>
      </c>
      <c r="F31" s="372">
        <f>VLOOKUP(E31*(-1),DISTPOF,2)</f>
        <v>11</v>
      </c>
      <c r="G31" s="535" t="s">
        <v>30</v>
      </c>
      <c r="H31" s="373" t="e">
        <f>VLOOKUP(G31*(-1),VITPOF,2)</f>
        <v>#VALUE!</v>
      </c>
      <c r="I31" s="536" t="s">
        <v>30</v>
      </c>
      <c r="J31" s="374" t="e">
        <f>VLOOKUP(I31*(-1),HAIPOF,2)</f>
        <v>#VALUE!</v>
      </c>
      <c r="K31" s="537" t="s">
        <v>30</v>
      </c>
      <c r="L31" s="373" t="e">
        <f t="shared" si="0"/>
        <v>#N/A</v>
      </c>
      <c r="M31" s="538" t="s">
        <v>30</v>
      </c>
      <c r="N31" s="374" t="e">
        <f>VLOOKUP(M31,HAUTPOF,2)</f>
        <v>#N/A</v>
      </c>
      <c r="O31" s="539">
        <v>5.35</v>
      </c>
      <c r="P31" s="372">
        <f t="shared" si="1"/>
        <v>5</v>
      </c>
      <c r="Q31" s="538" t="s">
        <v>30</v>
      </c>
      <c r="R31" s="374" t="e">
        <f>VLOOKUP(Q31,PDSPOF,2)</f>
        <v>#N/A</v>
      </c>
      <c r="S31" s="539">
        <v>14.68</v>
      </c>
      <c r="T31" s="372">
        <f t="shared" si="2"/>
        <v>24</v>
      </c>
      <c r="U31" s="537" t="s">
        <v>30</v>
      </c>
      <c r="V31" s="373" t="e">
        <f t="shared" si="3"/>
        <v>#N/A</v>
      </c>
      <c r="W31" s="540">
        <f t="shared" si="4"/>
        <v>40</v>
      </c>
      <c r="X31" s="375" t="e">
        <f t="shared" si="5"/>
        <v>#VALUE!</v>
      </c>
      <c r="Y31" s="376" t="e">
        <f t="shared" si="6"/>
        <v>#VALUE!</v>
      </c>
      <c r="Z31" s="376">
        <v>29</v>
      </c>
      <c r="AA31" s="377" t="e">
        <f t="shared" si="7"/>
        <v>#VALUE!</v>
      </c>
      <c r="AB31" s="611"/>
      <c r="AC31" s="394" t="s">
        <v>43</v>
      </c>
    </row>
    <row r="32" spans="1:29" ht="13.5" customHeight="1">
      <c r="A32" s="374" t="s">
        <v>2059</v>
      </c>
      <c r="B32" s="416" t="s">
        <v>2057</v>
      </c>
      <c r="C32" s="407" t="s">
        <v>2058</v>
      </c>
      <c r="D32" s="414" t="s">
        <v>1116</v>
      </c>
      <c r="E32" s="534">
        <v>4.467</v>
      </c>
      <c r="F32" s="372">
        <f>VLOOKUP(E32*(-1),DISTPOF,2)</f>
        <v>12</v>
      </c>
      <c r="G32" s="535" t="s">
        <v>30</v>
      </c>
      <c r="H32" s="373" t="e">
        <f>VLOOKUP(G32*(-1),VITPOF,2)</f>
        <v>#VALUE!</v>
      </c>
      <c r="I32" s="536" t="s">
        <v>30</v>
      </c>
      <c r="J32" s="374" t="e">
        <f>VLOOKUP(I32*(-1),HAIPOF,2)</f>
        <v>#VALUE!</v>
      </c>
      <c r="K32" s="537" t="s">
        <v>30</v>
      </c>
      <c r="L32" s="373" t="e">
        <f t="shared" si="0"/>
        <v>#N/A</v>
      </c>
      <c r="M32" s="538" t="s">
        <v>30</v>
      </c>
      <c r="N32" s="374" t="e">
        <f>VLOOKUP(M32,HAUTPOF,2)</f>
        <v>#N/A</v>
      </c>
      <c r="O32" s="539">
        <v>4.6</v>
      </c>
      <c r="P32" s="372">
        <f t="shared" si="1"/>
        <v>5</v>
      </c>
      <c r="Q32" s="538" t="s">
        <v>30</v>
      </c>
      <c r="R32" s="374" t="e">
        <f>VLOOKUP(Q32,PDSPOF,2)</f>
        <v>#N/A</v>
      </c>
      <c r="S32" s="539">
        <v>14.05</v>
      </c>
      <c r="T32" s="372">
        <f t="shared" si="2"/>
        <v>23</v>
      </c>
      <c r="U32" s="537" t="s">
        <v>30</v>
      </c>
      <c r="V32" s="373" t="e">
        <f t="shared" si="3"/>
        <v>#N/A</v>
      </c>
      <c r="W32" s="540">
        <f t="shared" si="4"/>
        <v>40</v>
      </c>
      <c r="X32" s="375" t="e">
        <f t="shared" si="5"/>
        <v>#VALUE!</v>
      </c>
      <c r="Y32" s="376" t="e">
        <f t="shared" si="6"/>
        <v>#VALUE!</v>
      </c>
      <c r="Z32" s="376">
        <v>29</v>
      </c>
      <c r="AA32" s="377" t="e">
        <f t="shared" si="7"/>
        <v>#VALUE!</v>
      </c>
      <c r="AB32" s="611"/>
      <c r="AC32" s="394" t="s">
        <v>43</v>
      </c>
    </row>
    <row r="33" spans="1:29" ht="13.5" customHeight="1">
      <c r="A33" s="374">
        <v>1525577</v>
      </c>
      <c r="B33" s="416" t="s">
        <v>2479</v>
      </c>
      <c r="C33" s="407" t="s">
        <v>2480</v>
      </c>
      <c r="D33" s="414" t="s">
        <v>151</v>
      </c>
      <c r="E33" s="534">
        <v>5.005</v>
      </c>
      <c r="F33" s="372">
        <f>VLOOKUP(E33*(-1),DISTPOF,2)</f>
        <v>9</v>
      </c>
      <c r="G33" s="535" t="s">
        <v>30</v>
      </c>
      <c r="H33" s="373" t="e">
        <f>VLOOKUP(G33*(-1),VITPOF,2)</f>
        <v>#VALUE!</v>
      </c>
      <c r="I33" s="536" t="s">
        <v>30</v>
      </c>
      <c r="J33" s="374" t="e">
        <f>VLOOKUP(I33*(-1),HAIPOF,2)</f>
        <v>#VALUE!</v>
      </c>
      <c r="K33" s="537" t="s">
        <v>30</v>
      </c>
      <c r="L33" s="373" t="e">
        <f t="shared" si="0"/>
        <v>#N/A</v>
      </c>
      <c r="M33" s="538" t="s">
        <v>30</v>
      </c>
      <c r="N33" s="374" t="e">
        <f>VLOOKUP(M33,HAUTPOF,2)</f>
        <v>#N/A</v>
      </c>
      <c r="O33" s="539">
        <v>5.8</v>
      </c>
      <c r="P33" s="372">
        <f t="shared" si="1"/>
        <v>8</v>
      </c>
      <c r="Q33" s="538" t="s">
        <v>30</v>
      </c>
      <c r="R33" s="374" t="e">
        <f>VLOOKUP(Q33,PDSPOF,2)</f>
        <v>#N/A</v>
      </c>
      <c r="S33" s="539">
        <v>13.56</v>
      </c>
      <c r="T33" s="372">
        <f t="shared" si="2"/>
        <v>22</v>
      </c>
      <c r="U33" s="537" t="s">
        <v>30</v>
      </c>
      <c r="V33" s="373" t="e">
        <f t="shared" si="3"/>
        <v>#N/A</v>
      </c>
      <c r="W33" s="540">
        <f t="shared" si="4"/>
        <v>39</v>
      </c>
      <c r="X33" s="375" t="e">
        <f t="shared" si="5"/>
        <v>#VALUE!</v>
      </c>
      <c r="Y33" s="376" t="e">
        <f t="shared" si="6"/>
        <v>#VALUE!</v>
      </c>
      <c r="Z33" s="376">
        <v>31</v>
      </c>
      <c r="AA33" s="377" t="e">
        <f t="shared" si="7"/>
        <v>#VALUE!</v>
      </c>
      <c r="AB33" s="611"/>
      <c r="AC33" s="394" t="s">
        <v>43</v>
      </c>
    </row>
    <row r="34" spans="1:29" ht="13.5" customHeight="1">
      <c r="A34" s="374">
        <v>1571549</v>
      </c>
      <c r="B34" s="416" t="s">
        <v>1448</v>
      </c>
      <c r="C34" s="407" t="s">
        <v>1205</v>
      </c>
      <c r="D34" s="414" t="s">
        <v>1126</v>
      </c>
      <c r="E34" s="534">
        <v>4.327</v>
      </c>
      <c r="F34" s="372">
        <f>VLOOKUP(E34*(-1),DISTPOF,2)</f>
        <v>13</v>
      </c>
      <c r="G34" s="535" t="s">
        <v>30</v>
      </c>
      <c r="H34" s="373" t="e">
        <f>VLOOKUP(G34*(-1),VITPOF,2)</f>
        <v>#VALUE!</v>
      </c>
      <c r="I34" s="536" t="s">
        <v>30</v>
      </c>
      <c r="J34" s="374" t="e">
        <f>VLOOKUP(I34*(-1),HAIPOF,2)</f>
        <v>#VALUE!</v>
      </c>
      <c r="K34" s="537" t="s">
        <v>30</v>
      </c>
      <c r="L34" s="373" t="e">
        <f t="shared" si="0"/>
        <v>#N/A</v>
      </c>
      <c r="M34" s="538" t="s">
        <v>30</v>
      </c>
      <c r="N34" s="374" t="e">
        <f>VLOOKUP(M34,HAUTPOF,2)</f>
        <v>#N/A</v>
      </c>
      <c r="O34" s="539">
        <v>6</v>
      </c>
      <c r="P34" s="372">
        <f t="shared" si="1"/>
        <v>9</v>
      </c>
      <c r="Q34" s="538" t="s">
        <v>30</v>
      </c>
      <c r="R34" s="374" t="e">
        <f>VLOOKUP(Q34,PDSPOF,2)</f>
        <v>#N/A</v>
      </c>
      <c r="S34" s="539">
        <v>11.17</v>
      </c>
      <c r="T34" s="372">
        <f t="shared" si="2"/>
        <v>15</v>
      </c>
      <c r="U34" s="537" t="s">
        <v>30</v>
      </c>
      <c r="V34" s="373" t="e">
        <f t="shared" si="3"/>
        <v>#N/A</v>
      </c>
      <c r="W34" s="540">
        <f t="shared" si="4"/>
        <v>37</v>
      </c>
      <c r="X34" s="375" t="e">
        <f t="shared" si="5"/>
        <v>#VALUE!</v>
      </c>
      <c r="Y34" s="376" t="e">
        <f t="shared" si="6"/>
        <v>#VALUE!</v>
      </c>
      <c r="Z34" s="376">
        <v>32</v>
      </c>
      <c r="AA34" s="377" t="e">
        <f t="shared" si="7"/>
        <v>#VALUE!</v>
      </c>
      <c r="AB34" s="611"/>
      <c r="AC34" s="394" t="s">
        <v>43</v>
      </c>
    </row>
    <row r="35" spans="1:29" ht="13.5" customHeight="1">
      <c r="A35" s="374" t="s">
        <v>2335</v>
      </c>
      <c r="B35" s="416" t="s">
        <v>2334</v>
      </c>
      <c r="C35" s="407" t="s">
        <v>1576</v>
      </c>
      <c r="D35" s="414" t="s">
        <v>151</v>
      </c>
      <c r="E35" s="534">
        <v>4.47</v>
      </c>
      <c r="F35" s="372">
        <f>VLOOKUP(E35*(-1),DISTPOF,2)</f>
        <v>12</v>
      </c>
      <c r="G35" s="535" t="s">
        <v>30</v>
      </c>
      <c r="H35" s="373" t="e">
        <f>VLOOKUP(G35*(-1),VITPOF,2)</f>
        <v>#VALUE!</v>
      </c>
      <c r="I35" s="536" t="s">
        <v>30</v>
      </c>
      <c r="J35" s="374" t="e">
        <f>VLOOKUP(I35*(-1),HAIPOF,2)</f>
        <v>#VALUE!</v>
      </c>
      <c r="K35" s="537" t="s">
        <v>30</v>
      </c>
      <c r="L35" s="373" t="e">
        <f t="shared" si="0"/>
        <v>#N/A</v>
      </c>
      <c r="M35" s="538" t="s">
        <v>30</v>
      </c>
      <c r="N35" s="374" t="e">
        <f>VLOOKUP(M35,HAUTPOF,2)</f>
        <v>#N/A</v>
      </c>
      <c r="O35" s="539">
        <v>6.1</v>
      </c>
      <c r="P35" s="372">
        <f t="shared" si="1"/>
        <v>10</v>
      </c>
      <c r="Q35" s="538" t="s">
        <v>30</v>
      </c>
      <c r="R35" s="374" t="e">
        <f>VLOOKUP(Q35,PDSPOF,2)</f>
        <v>#N/A</v>
      </c>
      <c r="S35" s="539">
        <v>10.63</v>
      </c>
      <c r="T35" s="372">
        <f t="shared" si="2"/>
        <v>14</v>
      </c>
      <c r="U35" s="537" t="s">
        <v>30</v>
      </c>
      <c r="V35" s="373" t="e">
        <f t="shared" si="3"/>
        <v>#N/A</v>
      </c>
      <c r="W35" s="540">
        <f t="shared" si="4"/>
        <v>36</v>
      </c>
      <c r="X35" s="375" t="e">
        <f t="shared" si="5"/>
        <v>#VALUE!</v>
      </c>
      <c r="Y35" s="376" t="e">
        <f t="shared" si="6"/>
        <v>#VALUE!</v>
      </c>
      <c r="Z35" s="376">
        <v>33</v>
      </c>
      <c r="AA35" s="377" t="e">
        <f t="shared" si="7"/>
        <v>#VALUE!</v>
      </c>
      <c r="AB35" s="611"/>
      <c r="AC35" s="394" t="s">
        <v>43</v>
      </c>
    </row>
    <row r="36" spans="1:29" ht="13.5" customHeight="1">
      <c r="A36" s="374">
        <v>1571531</v>
      </c>
      <c r="B36" s="416" t="s">
        <v>1450</v>
      </c>
      <c r="C36" s="407" t="s">
        <v>1202</v>
      </c>
      <c r="D36" s="414" t="s">
        <v>1126</v>
      </c>
      <c r="E36" s="534">
        <v>5.005</v>
      </c>
      <c r="F36" s="372">
        <f>VLOOKUP(E36*(-1),DISTPOF,2)</f>
        <v>9</v>
      </c>
      <c r="G36" s="535" t="s">
        <v>30</v>
      </c>
      <c r="H36" s="373" t="e">
        <f>VLOOKUP(G36*(-1),VITPOF,2)</f>
        <v>#VALUE!</v>
      </c>
      <c r="I36" s="536" t="s">
        <v>30</v>
      </c>
      <c r="J36" s="374" t="e">
        <f>VLOOKUP(I36*(-1),HAIPOF,2)</f>
        <v>#VALUE!</v>
      </c>
      <c r="K36" s="537" t="s">
        <v>30</v>
      </c>
      <c r="L36" s="373" t="e">
        <f t="shared" si="0"/>
        <v>#N/A</v>
      </c>
      <c r="M36" s="538" t="s">
        <v>30</v>
      </c>
      <c r="N36" s="374" t="e">
        <f>VLOOKUP(M36,HAUTPOF,2)</f>
        <v>#N/A</v>
      </c>
      <c r="O36" s="539">
        <v>5.1</v>
      </c>
      <c r="P36" s="372">
        <f t="shared" si="1"/>
        <v>5</v>
      </c>
      <c r="Q36" s="538" t="s">
        <v>30</v>
      </c>
      <c r="R36" s="374" t="e">
        <f>VLOOKUP(Q36,PDSPOF,2)</f>
        <v>#N/A</v>
      </c>
      <c r="S36" s="539">
        <v>12.73</v>
      </c>
      <c r="T36" s="372">
        <f t="shared" si="2"/>
        <v>21</v>
      </c>
      <c r="U36" s="537" t="s">
        <v>30</v>
      </c>
      <c r="V36" s="373" t="e">
        <f t="shared" si="3"/>
        <v>#N/A</v>
      </c>
      <c r="W36" s="540">
        <f t="shared" si="4"/>
        <v>35</v>
      </c>
      <c r="X36" s="375" t="e">
        <f t="shared" si="5"/>
        <v>#VALUE!</v>
      </c>
      <c r="Y36" s="376" t="e">
        <f t="shared" si="6"/>
        <v>#VALUE!</v>
      </c>
      <c r="Z36" s="376">
        <v>34</v>
      </c>
      <c r="AA36" s="377" t="e">
        <f t="shared" si="7"/>
        <v>#VALUE!</v>
      </c>
      <c r="AB36" s="611"/>
      <c r="AC36" s="394" t="s">
        <v>43</v>
      </c>
    </row>
    <row r="37" spans="1:29" ht="13.5" customHeight="1">
      <c r="A37" s="374" t="s">
        <v>2228</v>
      </c>
      <c r="B37" s="416" t="s">
        <v>1825</v>
      </c>
      <c r="C37" s="407" t="s">
        <v>1576</v>
      </c>
      <c r="D37" s="414" t="s">
        <v>177</v>
      </c>
      <c r="E37" s="534">
        <v>4.546</v>
      </c>
      <c r="F37" s="372">
        <f>VLOOKUP(E37*(-1),DISTPOF,2)</f>
        <v>10</v>
      </c>
      <c r="G37" s="535" t="s">
        <v>30</v>
      </c>
      <c r="H37" s="373" t="e">
        <f>VLOOKUP(G37*(-1),VITPOF,2)</f>
        <v>#VALUE!</v>
      </c>
      <c r="I37" s="536" t="s">
        <v>30</v>
      </c>
      <c r="J37" s="374" t="e">
        <f>VLOOKUP(I37*(-1),HAIPOF,2)</f>
        <v>#VALUE!</v>
      </c>
      <c r="K37" s="537" t="s">
        <v>30</v>
      </c>
      <c r="L37" s="373" t="e">
        <f t="shared" si="0"/>
        <v>#N/A</v>
      </c>
      <c r="M37" s="538" t="s">
        <v>30</v>
      </c>
      <c r="N37" s="374" t="e">
        <f>VLOOKUP(M37,HAUTPOF,2)</f>
        <v>#N/A</v>
      </c>
      <c r="O37" s="539">
        <v>5.4</v>
      </c>
      <c r="P37" s="372">
        <f t="shared" si="1"/>
        <v>5</v>
      </c>
      <c r="Q37" s="538" t="s">
        <v>30</v>
      </c>
      <c r="R37" s="374" t="e">
        <f>VLOOKUP(Q37,PDSPOF,2)</f>
        <v>#N/A</v>
      </c>
      <c r="S37" s="539">
        <v>12.48</v>
      </c>
      <c r="T37" s="372">
        <f t="shared" si="2"/>
        <v>20</v>
      </c>
      <c r="U37" s="537" t="s">
        <v>30</v>
      </c>
      <c r="V37" s="373" t="e">
        <f t="shared" si="3"/>
        <v>#N/A</v>
      </c>
      <c r="W37" s="540">
        <f t="shared" si="4"/>
        <v>35</v>
      </c>
      <c r="X37" s="375" t="e">
        <f t="shared" si="5"/>
        <v>#VALUE!</v>
      </c>
      <c r="Y37" s="376" t="e">
        <f t="shared" si="6"/>
        <v>#VALUE!</v>
      </c>
      <c r="Z37" s="376">
        <v>34</v>
      </c>
      <c r="AA37" s="377" t="e">
        <f t="shared" si="7"/>
        <v>#VALUE!</v>
      </c>
      <c r="AB37" s="611"/>
      <c r="AC37" s="394" t="s">
        <v>43</v>
      </c>
    </row>
    <row r="38" spans="1:29" ht="13.5" customHeight="1">
      <c r="A38" s="374" t="s">
        <v>1904</v>
      </c>
      <c r="B38" s="416" t="s">
        <v>1902</v>
      </c>
      <c r="C38" s="407" t="s">
        <v>1903</v>
      </c>
      <c r="D38" s="414" t="s">
        <v>1127</v>
      </c>
      <c r="E38" s="534">
        <v>4.48</v>
      </c>
      <c r="F38" s="372">
        <f>VLOOKUP(E38*(-1),DISTPOF,2)</f>
        <v>12</v>
      </c>
      <c r="G38" s="535" t="s">
        <v>30</v>
      </c>
      <c r="H38" s="373" t="e">
        <f>VLOOKUP(G38*(-1),VITPOF,2)</f>
        <v>#VALUE!</v>
      </c>
      <c r="I38" s="536" t="s">
        <v>30</v>
      </c>
      <c r="J38" s="374" t="e">
        <f>VLOOKUP(I38*(-1),HAIPOF,2)</f>
        <v>#VALUE!</v>
      </c>
      <c r="K38" s="537" t="s">
        <v>30</v>
      </c>
      <c r="L38" s="373" t="e">
        <f t="shared" si="0"/>
        <v>#N/A</v>
      </c>
      <c r="M38" s="538" t="s">
        <v>30</v>
      </c>
      <c r="N38" s="374" t="e">
        <f>VLOOKUP(M38,HAUTPOF,2)</f>
        <v>#N/A</v>
      </c>
      <c r="O38" s="539">
        <v>6.1</v>
      </c>
      <c r="P38" s="372">
        <f t="shared" si="1"/>
        <v>10</v>
      </c>
      <c r="Q38" s="538" t="s">
        <v>30</v>
      </c>
      <c r="R38" s="374" t="e">
        <f>VLOOKUP(Q38,PDSPOF,2)</f>
        <v>#N/A</v>
      </c>
      <c r="S38" s="539">
        <v>10</v>
      </c>
      <c r="T38" s="372">
        <f t="shared" si="2"/>
        <v>13</v>
      </c>
      <c r="U38" s="537" t="s">
        <v>30</v>
      </c>
      <c r="V38" s="373" t="e">
        <f t="shared" si="3"/>
        <v>#N/A</v>
      </c>
      <c r="W38" s="540">
        <f t="shared" si="4"/>
        <v>35</v>
      </c>
      <c r="X38" s="375" t="e">
        <f t="shared" si="5"/>
        <v>#VALUE!</v>
      </c>
      <c r="Y38" s="376" t="e">
        <f t="shared" si="6"/>
        <v>#VALUE!</v>
      </c>
      <c r="Z38" s="376">
        <v>34</v>
      </c>
      <c r="AA38" s="377" t="e">
        <f t="shared" si="7"/>
        <v>#VALUE!</v>
      </c>
      <c r="AB38" s="611"/>
      <c r="AC38" s="394" t="s">
        <v>43</v>
      </c>
    </row>
    <row r="39" spans="1:29" ht="13.5" customHeight="1">
      <c r="A39" s="374">
        <v>1592161</v>
      </c>
      <c r="B39" s="416" t="s">
        <v>1245</v>
      </c>
      <c r="C39" s="407" t="s">
        <v>1161</v>
      </c>
      <c r="D39" s="414" t="s">
        <v>169</v>
      </c>
      <c r="E39" s="534">
        <v>5.017</v>
      </c>
      <c r="F39" s="372">
        <f>VLOOKUP(E39*(-1),DISTPOF,2)</f>
        <v>9</v>
      </c>
      <c r="G39" s="535" t="s">
        <v>30</v>
      </c>
      <c r="H39" s="373" t="e">
        <f>VLOOKUP(G39*(-1),VITPOF,2)</f>
        <v>#VALUE!</v>
      </c>
      <c r="I39" s="536" t="s">
        <v>30</v>
      </c>
      <c r="J39" s="374" t="e">
        <f>VLOOKUP(I39*(-1),HAIPOF,2)</f>
        <v>#VALUE!</v>
      </c>
      <c r="K39" s="537" t="s">
        <v>30</v>
      </c>
      <c r="L39" s="373" t="e">
        <f t="shared" si="0"/>
        <v>#N/A</v>
      </c>
      <c r="M39" s="538" t="s">
        <v>30</v>
      </c>
      <c r="N39" s="374" t="e">
        <f>VLOOKUP(M39,HAUTPOF,2)</f>
        <v>#N/A</v>
      </c>
      <c r="O39" s="539">
        <v>4.9</v>
      </c>
      <c r="P39" s="372">
        <f t="shared" si="1"/>
        <v>5</v>
      </c>
      <c r="Q39" s="538" t="s">
        <v>30</v>
      </c>
      <c r="R39" s="374" t="e">
        <f>VLOOKUP(Q39,PDSPOF,2)</f>
        <v>#N/A</v>
      </c>
      <c r="S39" s="539">
        <v>11.95</v>
      </c>
      <c r="T39" s="372">
        <f t="shared" si="2"/>
        <v>19</v>
      </c>
      <c r="U39" s="537" t="s">
        <v>30</v>
      </c>
      <c r="V39" s="373" t="e">
        <f t="shared" si="3"/>
        <v>#N/A</v>
      </c>
      <c r="W39" s="540">
        <f t="shared" si="4"/>
        <v>33</v>
      </c>
      <c r="X39" s="375" t="e">
        <f t="shared" si="5"/>
        <v>#VALUE!</v>
      </c>
      <c r="Y39" s="376" t="e">
        <f t="shared" si="6"/>
        <v>#VALUE!</v>
      </c>
      <c r="Z39" s="376">
        <v>37</v>
      </c>
      <c r="AA39" s="377" t="e">
        <f t="shared" si="7"/>
        <v>#VALUE!</v>
      </c>
      <c r="AB39" s="611"/>
      <c r="AC39" s="394" t="s">
        <v>43</v>
      </c>
    </row>
    <row r="40" spans="1:29" ht="13.5" customHeight="1">
      <c r="A40" s="374" t="s">
        <v>2339</v>
      </c>
      <c r="B40" s="416" t="s">
        <v>2278</v>
      </c>
      <c r="C40" s="407" t="s">
        <v>2199</v>
      </c>
      <c r="D40" s="414" t="s">
        <v>151</v>
      </c>
      <c r="E40" s="534">
        <v>4.306</v>
      </c>
      <c r="F40" s="372">
        <f>VLOOKUP(E40*(-1),DISTPOF,2)</f>
        <v>14</v>
      </c>
      <c r="G40" s="535" t="s">
        <v>30</v>
      </c>
      <c r="H40" s="373" t="e">
        <f>VLOOKUP(G40*(-1),VITPOF,2)</f>
        <v>#VALUE!</v>
      </c>
      <c r="I40" s="536" t="s">
        <v>30</v>
      </c>
      <c r="J40" s="374" t="e">
        <f>VLOOKUP(I40*(-1),HAIPOF,2)</f>
        <v>#VALUE!</v>
      </c>
      <c r="K40" s="537" t="s">
        <v>30</v>
      </c>
      <c r="L40" s="373" t="e">
        <f t="shared" si="0"/>
        <v>#N/A</v>
      </c>
      <c r="M40" s="538" t="s">
        <v>30</v>
      </c>
      <c r="N40" s="374" t="e">
        <f>VLOOKUP(M40,HAUTPOF,2)</f>
        <v>#N/A</v>
      </c>
      <c r="O40" s="539">
        <v>5.24</v>
      </c>
      <c r="P40" s="372">
        <f t="shared" si="1"/>
        <v>5</v>
      </c>
      <c r="Q40" s="538" t="s">
        <v>30</v>
      </c>
      <c r="R40" s="374" t="e">
        <f>VLOOKUP(Q40,PDSPOF,2)</f>
        <v>#N/A</v>
      </c>
      <c r="S40" s="539">
        <v>9.34</v>
      </c>
      <c r="T40" s="372">
        <f t="shared" si="2"/>
        <v>12</v>
      </c>
      <c r="U40" s="537" t="s">
        <v>30</v>
      </c>
      <c r="V40" s="373" t="e">
        <f t="shared" si="3"/>
        <v>#N/A</v>
      </c>
      <c r="W40" s="540">
        <f t="shared" si="4"/>
        <v>31</v>
      </c>
      <c r="X40" s="375" t="e">
        <f t="shared" si="5"/>
        <v>#VALUE!</v>
      </c>
      <c r="Y40" s="376" t="e">
        <f t="shared" si="6"/>
        <v>#VALUE!</v>
      </c>
      <c r="Z40" s="376">
        <v>38</v>
      </c>
      <c r="AA40" s="377" t="e">
        <f t="shared" si="7"/>
        <v>#VALUE!</v>
      </c>
      <c r="AB40" s="611"/>
      <c r="AC40" s="394" t="s">
        <v>43</v>
      </c>
    </row>
    <row r="41" spans="1:29" ht="13.5" customHeight="1">
      <c r="A41" s="374" t="s">
        <v>1663</v>
      </c>
      <c r="B41" s="416" t="s">
        <v>1659</v>
      </c>
      <c r="C41" s="407" t="s">
        <v>1662</v>
      </c>
      <c r="D41" s="414" t="s">
        <v>158</v>
      </c>
      <c r="E41" s="534">
        <v>4.547</v>
      </c>
      <c r="F41" s="372">
        <f>VLOOKUP(E41*(-1),DISTPOF,2)</f>
        <v>10</v>
      </c>
      <c r="G41" s="535" t="s">
        <v>30</v>
      </c>
      <c r="H41" s="373" t="e">
        <f>VLOOKUP(G41*(-1),VITPOF,2)</f>
        <v>#VALUE!</v>
      </c>
      <c r="I41" s="536" t="s">
        <v>30</v>
      </c>
      <c r="J41" s="374" t="e">
        <f>VLOOKUP(I41*(-1),HAIPOF,2)</f>
        <v>#VALUE!</v>
      </c>
      <c r="K41" s="537" t="s">
        <v>30</v>
      </c>
      <c r="L41" s="373" t="e">
        <f t="shared" si="0"/>
        <v>#N/A</v>
      </c>
      <c r="M41" s="538" t="s">
        <v>30</v>
      </c>
      <c r="N41" s="374" t="e">
        <f>VLOOKUP(M41,HAUTPOF,2)</f>
        <v>#N/A</v>
      </c>
      <c r="O41" s="539">
        <v>4.3</v>
      </c>
      <c r="P41" s="372">
        <f t="shared" si="1"/>
        <v>5</v>
      </c>
      <c r="Q41" s="538" t="s">
        <v>30</v>
      </c>
      <c r="R41" s="374" t="e">
        <f>VLOOKUP(Q41,PDSPOF,2)</f>
        <v>#N/A</v>
      </c>
      <c r="S41" s="539">
        <v>10.58</v>
      </c>
      <c r="T41" s="372">
        <f t="shared" si="2"/>
        <v>14</v>
      </c>
      <c r="U41" s="537" t="s">
        <v>30</v>
      </c>
      <c r="V41" s="373" t="e">
        <f t="shared" si="3"/>
        <v>#N/A</v>
      </c>
      <c r="W41" s="540">
        <f t="shared" si="4"/>
        <v>29</v>
      </c>
      <c r="X41" s="375" t="e">
        <f t="shared" si="5"/>
        <v>#VALUE!</v>
      </c>
      <c r="Y41" s="376" t="e">
        <f t="shared" si="6"/>
        <v>#VALUE!</v>
      </c>
      <c r="Z41" s="376">
        <v>39</v>
      </c>
      <c r="AA41" s="377" t="e">
        <f t="shared" si="7"/>
        <v>#VALUE!</v>
      </c>
      <c r="AB41" s="611"/>
      <c r="AC41" s="394" t="s">
        <v>43</v>
      </c>
    </row>
    <row r="42" spans="1:29" ht="13.5" customHeight="1">
      <c r="A42" s="374">
        <v>1592258</v>
      </c>
      <c r="B42" s="416" t="s">
        <v>1968</v>
      </c>
      <c r="C42" s="407" t="s">
        <v>1969</v>
      </c>
      <c r="D42" s="414" t="s">
        <v>169</v>
      </c>
      <c r="E42" s="534">
        <v>5.429</v>
      </c>
      <c r="F42" s="372">
        <f>VLOOKUP(E42*(-1),DISTPOF,2)</f>
        <v>5</v>
      </c>
      <c r="G42" s="535" t="s">
        <v>30</v>
      </c>
      <c r="H42" s="373" t="e">
        <f>VLOOKUP(G42*(-1),VITPOF,2)</f>
        <v>#VALUE!</v>
      </c>
      <c r="I42" s="536" t="s">
        <v>30</v>
      </c>
      <c r="J42" s="374" t="e">
        <f>VLOOKUP(I42*(-1),HAIPOF,2)</f>
        <v>#VALUE!</v>
      </c>
      <c r="K42" s="537" t="s">
        <v>30</v>
      </c>
      <c r="L42" s="373" t="e">
        <f t="shared" si="0"/>
        <v>#N/A</v>
      </c>
      <c r="M42" s="538" t="s">
        <v>30</v>
      </c>
      <c r="N42" s="374" t="e">
        <f>VLOOKUP(M42,HAUTPOF,2)</f>
        <v>#N/A</v>
      </c>
      <c r="O42" s="539">
        <v>6.4</v>
      </c>
      <c r="P42" s="372">
        <f t="shared" si="1"/>
        <v>11</v>
      </c>
      <c r="Q42" s="538" t="s">
        <v>30</v>
      </c>
      <c r="R42" s="374" t="e">
        <f>VLOOKUP(Q42,PDSPOF,2)</f>
        <v>#N/A</v>
      </c>
      <c r="S42" s="539">
        <v>9.6</v>
      </c>
      <c r="T42" s="372">
        <f t="shared" si="2"/>
        <v>13</v>
      </c>
      <c r="U42" s="537" t="s">
        <v>30</v>
      </c>
      <c r="V42" s="373" t="e">
        <f t="shared" si="3"/>
        <v>#N/A</v>
      </c>
      <c r="W42" s="540">
        <f t="shared" si="4"/>
        <v>29</v>
      </c>
      <c r="X42" s="375" t="e">
        <f t="shared" si="5"/>
        <v>#VALUE!</v>
      </c>
      <c r="Y42" s="376" t="e">
        <f t="shared" si="6"/>
        <v>#VALUE!</v>
      </c>
      <c r="Z42" s="376">
        <v>39</v>
      </c>
      <c r="AA42" s="377" t="e">
        <f t="shared" si="7"/>
        <v>#VALUE!</v>
      </c>
      <c r="AB42" s="611"/>
      <c r="AC42" s="394" t="s">
        <v>43</v>
      </c>
    </row>
    <row r="43" spans="1:29" ht="13.5" customHeight="1">
      <c r="A43" s="374" t="s">
        <v>1676</v>
      </c>
      <c r="B43" s="416" t="s">
        <v>1520</v>
      </c>
      <c r="C43" s="407" t="s">
        <v>1281</v>
      </c>
      <c r="D43" s="414" t="s">
        <v>158</v>
      </c>
      <c r="E43" s="534">
        <v>5.041</v>
      </c>
      <c r="F43" s="372">
        <f>VLOOKUP(E43*(-1),DISTPOF,2)</f>
        <v>9</v>
      </c>
      <c r="G43" s="535" t="s">
        <v>30</v>
      </c>
      <c r="H43" s="373" t="e">
        <f>VLOOKUP(G43*(-1),VITPOF,2)</f>
        <v>#VALUE!</v>
      </c>
      <c r="I43" s="536" t="s">
        <v>30</v>
      </c>
      <c r="J43" s="374" t="e">
        <f>VLOOKUP(I43*(-1),HAIPOF,2)</f>
        <v>#VALUE!</v>
      </c>
      <c r="K43" s="537" t="s">
        <v>30</v>
      </c>
      <c r="L43" s="373" t="e">
        <f t="shared" si="0"/>
        <v>#N/A</v>
      </c>
      <c r="M43" s="538" t="s">
        <v>30</v>
      </c>
      <c r="N43" s="374" t="e">
        <f>VLOOKUP(M43,HAUTPOF,2)</f>
        <v>#N/A</v>
      </c>
      <c r="O43" s="539">
        <v>3.5</v>
      </c>
      <c r="P43" s="372">
        <f t="shared" si="1"/>
        <v>5</v>
      </c>
      <c r="Q43" s="538" t="s">
        <v>30</v>
      </c>
      <c r="R43" s="374" t="e">
        <f>VLOOKUP(Q43,PDSPOF,2)</f>
        <v>#N/A</v>
      </c>
      <c r="S43" s="539">
        <v>9.9</v>
      </c>
      <c r="T43" s="372">
        <f t="shared" si="2"/>
        <v>13</v>
      </c>
      <c r="U43" s="537" t="s">
        <v>30</v>
      </c>
      <c r="V43" s="373" t="e">
        <f t="shared" si="3"/>
        <v>#N/A</v>
      </c>
      <c r="W43" s="540">
        <f t="shared" si="4"/>
        <v>27</v>
      </c>
      <c r="X43" s="375" t="e">
        <f t="shared" si="5"/>
        <v>#VALUE!</v>
      </c>
      <c r="Y43" s="376" t="e">
        <f t="shared" si="6"/>
        <v>#VALUE!</v>
      </c>
      <c r="Z43" s="376">
        <v>41</v>
      </c>
      <c r="AA43" s="377" t="e">
        <f t="shared" si="7"/>
        <v>#VALUE!</v>
      </c>
      <c r="AB43" s="611"/>
      <c r="AC43" s="394" t="s">
        <v>43</v>
      </c>
    </row>
    <row r="44" spans="1:29" ht="13.5" customHeight="1">
      <c r="A44" s="374" t="s">
        <v>1649</v>
      </c>
      <c r="B44" s="416" t="s">
        <v>1647</v>
      </c>
      <c r="C44" s="407" t="s">
        <v>1648</v>
      </c>
      <c r="D44" s="414" t="s">
        <v>158</v>
      </c>
      <c r="E44" s="534">
        <v>5.051</v>
      </c>
      <c r="F44" s="372">
        <f>VLOOKUP(E44*(-1),DISTPOF,2)</f>
        <v>9</v>
      </c>
      <c r="G44" s="535" t="s">
        <v>30</v>
      </c>
      <c r="H44" s="373" t="e">
        <f>VLOOKUP(G44*(-1),VITPOF,2)</f>
        <v>#VALUE!</v>
      </c>
      <c r="I44" s="536" t="s">
        <v>30</v>
      </c>
      <c r="J44" s="374" t="e">
        <f>VLOOKUP(I44*(-1),HAIPOF,2)</f>
        <v>#VALUE!</v>
      </c>
      <c r="K44" s="537" t="s">
        <v>30</v>
      </c>
      <c r="L44" s="373" t="e">
        <f t="shared" si="0"/>
        <v>#N/A</v>
      </c>
      <c r="M44" s="538" t="s">
        <v>30</v>
      </c>
      <c r="N44" s="374" t="e">
        <f>VLOOKUP(M44,HAUTPOF,2)</f>
        <v>#N/A</v>
      </c>
      <c r="O44" s="539">
        <v>4.32</v>
      </c>
      <c r="P44" s="372">
        <f t="shared" si="1"/>
        <v>5</v>
      </c>
      <c r="Q44" s="538" t="s">
        <v>30</v>
      </c>
      <c r="R44" s="374" t="e">
        <f>VLOOKUP(Q44,PDSPOF,2)</f>
        <v>#N/A</v>
      </c>
      <c r="S44" s="539">
        <v>9.73</v>
      </c>
      <c r="T44" s="372">
        <f t="shared" si="2"/>
        <v>13</v>
      </c>
      <c r="U44" s="537" t="s">
        <v>30</v>
      </c>
      <c r="V44" s="373" t="e">
        <f t="shared" si="3"/>
        <v>#N/A</v>
      </c>
      <c r="W44" s="540">
        <f t="shared" si="4"/>
        <v>27</v>
      </c>
      <c r="X44" s="375" t="e">
        <f t="shared" si="5"/>
        <v>#VALUE!</v>
      </c>
      <c r="Y44" s="376" t="e">
        <f t="shared" si="6"/>
        <v>#VALUE!</v>
      </c>
      <c r="Z44" s="376">
        <v>41</v>
      </c>
      <c r="AA44" s="377" t="e">
        <f t="shared" si="7"/>
        <v>#VALUE!</v>
      </c>
      <c r="AB44" s="611"/>
      <c r="AC44" s="394" t="s">
        <v>43</v>
      </c>
    </row>
    <row r="45" spans="1:29" ht="13.5" customHeight="1">
      <c r="A45" s="374" t="s">
        <v>2338</v>
      </c>
      <c r="B45" s="416" t="s">
        <v>2278</v>
      </c>
      <c r="C45" s="407" t="s">
        <v>1662</v>
      </c>
      <c r="D45" s="414" t="s">
        <v>151</v>
      </c>
      <c r="E45" s="534">
        <v>4.453</v>
      </c>
      <c r="F45" s="372">
        <f>VLOOKUP(E45*(-1),DISTPOF,2)</f>
        <v>12</v>
      </c>
      <c r="G45" s="535" t="s">
        <v>30</v>
      </c>
      <c r="H45" s="373" t="e">
        <f>VLOOKUP(G45*(-1),VITPOF,2)</f>
        <v>#VALUE!</v>
      </c>
      <c r="I45" s="536" t="s">
        <v>30</v>
      </c>
      <c r="J45" s="374" t="e">
        <f>VLOOKUP(I45*(-1),HAIPOF,2)</f>
        <v>#VALUE!</v>
      </c>
      <c r="K45" s="537" t="s">
        <v>30</v>
      </c>
      <c r="L45" s="373" t="e">
        <f t="shared" si="0"/>
        <v>#N/A</v>
      </c>
      <c r="M45" s="538" t="s">
        <v>30</v>
      </c>
      <c r="N45" s="374" t="e">
        <f>VLOOKUP(M45,HAUTPOF,2)</f>
        <v>#N/A</v>
      </c>
      <c r="O45" s="539">
        <v>5.3</v>
      </c>
      <c r="P45" s="372">
        <f t="shared" si="1"/>
        <v>5</v>
      </c>
      <c r="Q45" s="538" t="s">
        <v>30</v>
      </c>
      <c r="R45" s="374" t="e">
        <f>VLOOKUP(Q45,PDSPOF,2)</f>
        <v>#N/A</v>
      </c>
      <c r="S45" s="539">
        <v>7.67</v>
      </c>
      <c r="T45" s="372">
        <f t="shared" si="2"/>
        <v>7</v>
      </c>
      <c r="U45" s="537" t="s">
        <v>30</v>
      </c>
      <c r="V45" s="373" t="e">
        <f t="shared" si="3"/>
        <v>#N/A</v>
      </c>
      <c r="W45" s="540">
        <f t="shared" si="4"/>
        <v>24</v>
      </c>
      <c r="X45" s="375" t="e">
        <f t="shared" si="5"/>
        <v>#VALUE!</v>
      </c>
      <c r="Y45" s="376" t="e">
        <f t="shared" si="6"/>
        <v>#VALUE!</v>
      </c>
      <c r="Z45" s="376">
        <v>43</v>
      </c>
      <c r="AA45" s="377" t="e">
        <f t="shared" si="7"/>
        <v>#VALUE!</v>
      </c>
      <c r="AB45" s="611"/>
      <c r="AC45" s="394" t="s">
        <v>43</v>
      </c>
    </row>
    <row r="46" spans="1:29" ht="13.5" customHeight="1">
      <c r="A46" s="374" t="s">
        <v>2161</v>
      </c>
      <c r="B46" s="416" t="s">
        <v>2160</v>
      </c>
      <c r="C46" s="407" t="s">
        <v>1538</v>
      </c>
      <c r="D46" s="414" t="s">
        <v>156</v>
      </c>
      <c r="E46" s="534">
        <v>6.515</v>
      </c>
      <c r="F46" s="372">
        <f>VLOOKUP(E46*(-1),DISTPOF,2)</f>
        <v>5</v>
      </c>
      <c r="G46" s="535" t="s">
        <v>30</v>
      </c>
      <c r="H46" s="373" t="e">
        <f>VLOOKUP(G46*(-1),VITPOF,2)</f>
        <v>#VALUE!</v>
      </c>
      <c r="I46" s="536" t="s">
        <v>30</v>
      </c>
      <c r="J46" s="374" t="e">
        <f>VLOOKUP(I46*(-1),HAIPOF,2)</f>
        <v>#VALUE!</v>
      </c>
      <c r="K46" s="537" t="s">
        <v>30</v>
      </c>
      <c r="L46" s="373" t="e">
        <f t="shared" si="0"/>
        <v>#N/A</v>
      </c>
      <c r="M46" s="538" t="s">
        <v>30</v>
      </c>
      <c r="N46" s="374" t="e">
        <f>VLOOKUP(M46,HAUTPOF,2)</f>
        <v>#N/A</v>
      </c>
      <c r="O46" s="539">
        <v>5.49</v>
      </c>
      <c r="P46" s="372">
        <f t="shared" si="1"/>
        <v>6</v>
      </c>
      <c r="Q46" s="538" t="s">
        <v>30</v>
      </c>
      <c r="R46" s="374" t="e">
        <f>VLOOKUP(Q46,PDSPOF,2)</f>
        <v>#N/A</v>
      </c>
      <c r="S46" s="539">
        <v>8.76</v>
      </c>
      <c r="T46" s="372">
        <f t="shared" si="2"/>
        <v>11</v>
      </c>
      <c r="U46" s="537" t="s">
        <v>30</v>
      </c>
      <c r="V46" s="373" t="e">
        <f t="shared" si="3"/>
        <v>#N/A</v>
      </c>
      <c r="W46" s="540">
        <f t="shared" si="4"/>
        <v>22</v>
      </c>
      <c r="X46" s="375" t="e">
        <f t="shared" si="5"/>
        <v>#VALUE!</v>
      </c>
      <c r="Y46" s="376" t="e">
        <f t="shared" si="6"/>
        <v>#VALUE!</v>
      </c>
      <c r="Z46" s="376">
        <v>44</v>
      </c>
      <c r="AA46" s="377" t="e">
        <f t="shared" si="7"/>
        <v>#VALUE!</v>
      </c>
      <c r="AB46" s="611"/>
      <c r="AC46" s="394" t="s">
        <v>43</v>
      </c>
    </row>
    <row r="47" spans="1:29" ht="13.5" customHeight="1">
      <c r="A47" s="374" t="s">
        <v>2072</v>
      </c>
      <c r="B47" s="416" t="s">
        <v>2000</v>
      </c>
      <c r="C47" s="407" t="s">
        <v>2071</v>
      </c>
      <c r="D47" s="414" t="s">
        <v>1116</v>
      </c>
      <c r="E47" s="534" t="s">
        <v>937</v>
      </c>
      <c r="F47" s="372">
        <v>0</v>
      </c>
      <c r="G47" s="535" t="s">
        <v>30</v>
      </c>
      <c r="H47" s="373" t="e">
        <f>VLOOKUP(G47*(-1),VITPOF,2)</f>
        <v>#VALUE!</v>
      </c>
      <c r="I47" s="536" t="s">
        <v>30</v>
      </c>
      <c r="J47" s="374" t="e">
        <f>VLOOKUP(I47*(-1),HAIPOF,2)</f>
        <v>#VALUE!</v>
      </c>
      <c r="K47" s="537" t="s">
        <v>30</v>
      </c>
      <c r="L47" s="373" t="e">
        <f t="shared" si="0"/>
        <v>#N/A</v>
      </c>
      <c r="M47" s="538" t="s">
        <v>30</v>
      </c>
      <c r="N47" s="374" t="e">
        <f>VLOOKUP(M47,HAUTPOF,2)</f>
        <v>#N/A</v>
      </c>
      <c r="O47" s="539">
        <v>5.21</v>
      </c>
      <c r="P47" s="372">
        <f t="shared" si="1"/>
        <v>5</v>
      </c>
      <c r="Q47" s="538" t="s">
        <v>30</v>
      </c>
      <c r="R47" s="374" t="e">
        <f>VLOOKUP(Q47,PDSPOF,2)</f>
        <v>#N/A</v>
      </c>
      <c r="S47" s="539">
        <v>11.5</v>
      </c>
      <c r="T47" s="372">
        <f t="shared" si="2"/>
        <v>16</v>
      </c>
      <c r="U47" s="537" t="s">
        <v>30</v>
      </c>
      <c r="V47" s="373" t="e">
        <f t="shared" si="3"/>
        <v>#N/A</v>
      </c>
      <c r="W47" s="540">
        <f t="shared" si="4"/>
        <v>21</v>
      </c>
      <c r="X47" s="375" t="e">
        <f t="shared" si="5"/>
        <v>#VALUE!</v>
      </c>
      <c r="Y47" s="376" t="e">
        <f t="shared" si="6"/>
        <v>#VALUE!</v>
      </c>
      <c r="Z47" s="376">
        <v>45</v>
      </c>
      <c r="AA47" s="377" t="e">
        <f t="shared" si="7"/>
        <v>#VALUE!</v>
      </c>
      <c r="AB47" s="611"/>
      <c r="AC47" s="394" t="s">
        <v>43</v>
      </c>
    </row>
    <row r="48" spans="1:29" ht="13.5" customHeight="1">
      <c r="A48" s="374" t="s">
        <v>2481</v>
      </c>
      <c r="B48" s="416" t="s">
        <v>2482</v>
      </c>
      <c r="C48" s="407" t="s">
        <v>2483</v>
      </c>
      <c r="D48" s="414" t="s">
        <v>151</v>
      </c>
      <c r="E48" s="534">
        <v>6.133</v>
      </c>
      <c r="F48" s="372">
        <f>VLOOKUP(E48*(-1),DISTPOF,2)</f>
        <v>5</v>
      </c>
      <c r="G48" s="535" t="s">
        <v>30</v>
      </c>
      <c r="H48" s="373" t="e">
        <f>VLOOKUP(G48*(-1),VITPOF,2)</f>
        <v>#VALUE!</v>
      </c>
      <c r="I48" s="536" t="s">
        <v>30</v>
      </c>
      <c r="J48" s="374" t="e">
        <f>VLOOKUP(I48*(-1),HAIPOF,2)</f>
        <v>#VALUE!</v>
      </c>
      <c r="K48" s="537" t="s">
        <v>30</v>
      </c>
      <c r="L48" s="373" t="e">
        <f t="shared" si="0"/>
        <v>#N/A</v>
      </c>
      <c r="M48" s="538" t="s">
        <v>30</v>
      </c>
      <c r="N48" s="374" t="e">
        <f>VLOOKUP(M48,HAUTPOF,2)</f>
        <v>#N/A</v>
      </c>
      <c r="O48" s="539">
        <v>4.4</v>
      </c>
      <c r="P48" s="372">
        <f t="shared" si="1"/>
        <v>5</v>
      </c>
      <c r="Q48" s="538" t="s">
        <v>30</v>
      </c>
      <c r="R48" s="374" t="e">
        <f>VLOOKUP(Q48,PDSPOF,2)</f>
        <v>#N/A</v>
      </c>
      <c r="S48" s="539">
        <v>8.04</v>
      </c>
      <c r="T48" s="372">
        <f t="shared" si="2"/>
        <v>8</v>
      </c>
      <c r="U48" s="537" t="s">
        <v>30</v>
      </c>
      <c r="V48" s="373" t="e">
        <f t="shared" si="3"/>
        <v>#N/A</v>
      </c>
      <c r="W48" s="540">
        <f t="shared" si="4"/>
        <v>18</v>
      </c>
      <c r="X48" s="375" t="e">
        <f t="shared" si="5"/>
        <v>#VALUE!</v>
      </c>
      <c r="Y48" s="376" t="e">
        <f t="shared" si="6"/>
        <v>#VALUE!</v>
      </c>
      <c r="Z48" s="376">
        <v>46</v>
      </c>
      <c r="AA48" s="377" t="e">
        <f t="shared" si="7"/>
        <v>#VALUE!</v>
      </c>
      <c r="AB48" s="611"/>
      <c r="AC48" s="394" t="s">
        <v>43</v>
      </c>
    </row>
    <row r="49" spans="1:29" ht="13.5" customHeight="1">
      <c r="A49" s="374" t="s">
        <v>2062</v>
      </c>
      <c r="B49" s="416" t="s">
        <v>2060</v>
      </c>
      <c r="C49" s="407" t="s">
        <v>2061</v>
      </c>
      <c r="D49" s="414" t="s">
        <v>1116</v>
      </c>
      <c r="E49" s="534">
        <v>5.424</v>
      </c>
      <c r="F49" s="372">
        <f>VLOOKUP(E49*(-1),DISTPOF,2)</f>
        <v>5</v>
      </c>
      <c r="G49" s="535" t="s">
        <v>30</v>
      </c>
      <c r="H49" s="373" t="e">
        <f>VLOOKUP(G49*(-1),VITPOF,2)</f>
        <v>#VALUE!</v>
      </c>
      <c r="I49" s="536" t="s">
        <v>30</v>
      </c>
      <c r="J49" s="374" t="e">
        <f>VLOOKUP(I49*(-1),HAIPOF,2)</f>
        <v>#VALUE!</v>
      </c>
      <c r="K49" s="537" t="s">
        <v>30</v>
      </c>
      <c r="L49" s="373" t="e">
        <f t="shared" si="0"/>
        <v>#N/A</v>
      </c>
      <c r="M49" s="538" t="s">
        <v>30</v>
      </c>
      <c r="N49" s="374" t="e">
        <f>VLOOKUP(M49,HAUTPOF,2)</f>
        <v>#N/A</v>
      </c>
      <c r="O49" s="539">
        <v>4.62</v>
      </c>
      <c r="P49" s="372">
        <f t="shared" si="1"/>
        <v>5</v>
      </c>
      <c r="Q49" s="538" t="s">
        <v>30</v>
      </c>
      <c r="R49" s="374" t="e">
        <f>VLOOKUP(Q49,PDSPOF,2)</f>
        <v>#N/A</v>
      </c>
      <c r="S49" s="539">
        <v>7.68</v>
      </c>
      <c r="T49" s="372">
        <f t="shared" si="2"/>
        <v>7</v>
      </c>
      <c r="U49" s="537" t="s">
        <v>30</v>
      </c>
      <c r="V49" s="373" t="e">
        <f t="shared" si="3"/>
        <v>#N/A</v>
      </c>
      <c r="W49" s="540">
        <f t="shared" si="4"/>
        <v>17</v>
      </c>
      <c r="X49" s="375" t="e">
        <f t="shared" si="5"/>
        <v>#VALUE!</v>
      </c>
      <c r="Y49" s="376" t="e">
        <f t="shared" si="6"/>
        <v>#VALUE!</v>
      </c>
      <c r="Z49" s="376">
        <v>47</v>
      </c>
      <c r="AA49" s="377" t="e">
        <f t="shared" si="7"/>
        <v>#VALUE!</v>
      </c>
      <c r="AB49" s="611"/>
      <c r="AC49" s="394" t="s">
        <v>43</v>
      </c>
    </row>
    <row r="50" spans="1:29" ht="13.5" customHeight="1">
      <c r="A50" s="374" t="s">
        <v>1670</v>
      </c>
      <c r="B50" s="416" t="s">
        <v>1668</v>
      </c>
      <c r="C50" s="407" t="s">
        <v>1669</v>
      </c>
      <c r="D50" s="414" t="s">
        <v>158</v>
      </c>
      <c r="E50" s="534" t="s">
        <v>937</v>
      </c>
      <c r="F50" s="372">
        <v>0</v>
      </c>
      <c r="G50" s="535" t="s">
        <v>30</v>
      </c>
      <c r="H50" s="373" t="e">
        <f>VLOOKUP(G50*(-1),VITPOF,2)</f>
        <v>#VALUE!</v>
      </c>
      <c r="I50" s="536" t="s">
        <v>30</v>
      </c>
      <c r="J50" s="374" t="e">
        <f>VLOOKUP(I50*(-1),HAIPOF,2)</f>
        <v>#VALUE!</v>
      </c>
      <c r="K50" s="537" t="s">
        <v>30</v>
      </c>
      <c r="L50" s="373" t="e">
        <f t="shared" si="0"/>
        <v>#N/A</v>
      </c>
      <c r="M50" s="538" t="s">
        <v>30</v>
      </c>
      <c r="N50" s="374" t="e">
        <f>VLOOKUP(M50,HAUTPOF,2)</f>
        <v>#N/A</v>
      </c>
      <c r="O50" s="539">
        <v>4.5</v>
      </c>
      <c r="P50" s="372">
        <f t="shared" si="1"/>
        <v>5</v>
      </c>
      <c r="Q50" s="538" t="s">
        <v>30</v>
      </c>
      <c r="R50" s="374" t="e">
        <f>VLOOKUP(Q50,PDSPOF,2)</f>
        <v>#N/A</v>
      </c>
      <c r="S50" s="539">
        <v>6.33</v>
      </c>
      <c r="T50" s="372">
        <f t="shared" si="2"/>
        <v>5</v>
      </c>
      <c r="U50" s="537" t="s">
        <v>30</v>
      </c>
      <c r="V50" s="373" t="e">
        <f t="shared" si="3"/>
        <v>#N/A</v>
      </c>
      <c r="W50" s="540">
        <f t="shared" si="4"/>
        <v>10</v>
      </c>
      <c r="X50" s="375" t="e">
        <f t="shared" si="5"/>
        <v>#VALUE!</v>
      </c>
      <c r="Y50" s="376" t="e">
        <f t="shared" si="6"/>
        <v>#VALUE!</v>
      </c>
      <c r="Z50" s="376">
        <v>48</v>
      </c>
      <c r="AA50" s="377" t="e">
        <f t="shared" si="7"/>
        <v>#VALUE!</v>
      </c>
      <c r="AB50" s="611"/>
      <c r="AC50" s="394" t="s">
        <v>43</v>
      </c>
    </row>
  </sheetData>
  <sheetProtection selectLockedCells="1" selectUnlockedCells="1"/>
  <autoFilter ref="D1:D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FI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1.421875" defaultRowHeight="13.5" customHeight="1"/>
  <cols>
    <col min="1" max="1" width="9.140625" style="390" bestFit="1" customWidth="1"/>
    <col min="2" max="2" width="18.28125" style="349" customWidth="1"/>
    <col min="3" max="3" width="19.140625" style="349" customWidth="1"/>
    <col min="4" max="4" width="6.57421875" style="349" bestFit="1" customWidth="1"/>
    <col min="5" max="5" width="5.8515625" style="379" hidden="1" customWidth="1"/>
    <col min="6" max="6" width="4.28125" style="380" hidden="1" customWidth="1"/>
    <col min="7" max="7" width="4.28125" style="381" customWidth="1"/>
    <col min="8" max="8" width="4.00390625" style="382" customWidth="1"/>
    <col min="9" max="9" width="4.28125" style="383" hidden="1" customWidth="1"/>
    <col min="10" max="10" width="3.28125" style="382" hidden="1" customWidth="1"/>
    <col min="11" max="11" width="4.28125" style="384" customWidth="1"/>
    <col min="12" max="12" width="4.7109375" style="385" customWidth="1"/>
    <col min="13" max="13" width="4.8515625" style="384" hidden="1" customWidth="1"/>
    <col min="14" max="14" width="4.140625" style="382" hidden="1" customWidth="1"/>
    <col min="15" max="15" width="5.28125" style="386" hidden="1" customWidth="1"/>
    <col min="16" max="16" width="3.28125" style="382" hidden="1" customWidth="1"/>
    <col min="17" max="17" width="4.8515625" style="384" hidden="1" customWidth="1"/>
    <col min="18" max="18" width="3.8515625" style="382" hidden="1" customWidth="1"/>
    <col min="19" max="19" width="5.28125" style="384" customWidth="1"/>
    <col min="20" max="20" width="4.7109375" style="385" customWidth="1"/>
    <col min="21" max="21" width="5.28125" style="386" hidden="1" customWidth="1"/>
    <col min="22" max="22" width="3.28125" style="382" hidden="1" customWidth="1"/>
    <col min="23" max="23" width="3.7109375" style="387" hidden="1" customWidth="1"/>
    <col min="24" max="24" width="3.8515625" style="380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00390625" style="390" bestFit="1" customWidth="1"/>
    <col min="30" max="16384" width="11.421875" style="349" customWidth="1"/>
  </cols>
  <sheetData>
    <row r="1" spans="1:29" ht="13.5" customHeight="1" thickBot="1">
      <c r="A1" s="382"/>
      <c r="B1" s="350"/>
      <c r="C1" s="350"/>
      <c r="D1" s="350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9" t="s">
        <v>195</v>
      </c>
      <c r="N1" s="360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62"/>
      <c r="AB1" s="363"/>
      <c r="AC1" s="382"/>
    </row>
    <row r="2" spans="1:165" s="393" customFormat="1" ht="13.5" customHeight="1" thickBot="1">
      <c r="A2" s="401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3" t="s">
        <v>29</v>
      </c>
      <c r="N2" s="368" t="s">
        <v>1</v>
      </c>
      <c r="O2" s="532" t="s">
        <v>7</v>
      </c>
      <c r="P2" s="367" t="s">
        <v>1</v>
      </c>
      <c r="Q2" s="533" t="s">
        <v>8</v>
      </c>
      <c r="R2" s="368" t="s">
        <v>1</v>
      </c>
      <c r="S2" s="531" t="s">
        <v>12</v>
      </c>
      <c r="T2" s="366" t="s">
        <v>1</v>
      </c>
      <c r="U2" s="532" t="s">
        <v>6</v>
      </c>
      <c r="V2" s="367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1123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613" t="s">
        <v>1980</v>
      </c>
      <c r="B3" s="769" t="s">
        <v>1978</v>
      </c>
      <c r="C3" s="614" t="s">
        <v>1979</v>
      </c>
      <c r="D3" s="414" t="s">
        <v>1116</v>
      </c>
      <c r="E3" s="534">
        <v>4.119</v>
      </c>
      <c r="F3" s="372">
        <f>VLOOKUP(E3*(-1),DISTPOF,2)</f>
        <v>16</v>
      </c>
      <c r="G3" s="535">
        <v>7.4</v>
      </c>
      <c r="H3" s="373">
        <f>VLOOKUP(G3*(-1),VITPOF,2)</f>
        <v>32</v>
      </c>
      <c r="I3" s="536" t="s">
        <v>30</v>
      </c>
      <c r="J3" s="374" t="e">
        <f>VLOOKUP(I3*(-1),HAIPOF,2)</f>
        <v>#VALUE!</v>
      </c>
      <c r="K3" s="537">
        <v>4.6</v>
      </c>
      <c r="L3" s="373">
        <f aca="true" t="shared" si="0" ref="L3:L36">VLOOKUP(K3,LONGPOF,2)</f>
        <v>33</v>
      </c>
      <c r="M3" s="539">
        <v>1.25</v>
      </c>
      <c r="N3" s="372">
        <f>VLOOKUP(M3,HAUTPOF,2)</f>
        <v>27</v>
      </c>
      <c r="O3" s="538" t="s">
        <v>30</v>
      </c>
      <c r="P3" s="374" t="e">
        <f aca="true" t="shared" si="1" ref="P3:P36">VLOOKUP(O3,TRIPLPOF,2)</f>
        <v>#N/A</v>
      </c>
      <c r="Q3" s="539">
        <v>8.36</v>
      </c>
      <c r="R3" s="372">
        <f>VLOOKUP(Q3,PDSPOF,2)</f>
        <v>28</v>
      </c>
      <c r="S3" s="537">
        <v>13.4</v>
      </c>
      <c r="T3" s="373">
        <f aca="true" t="shared" si="2" ref="T3:T36">VLOOKUP(S3,VORTPOF,2)</f>
        <v>22</v>
      </c>
      <c r="U3" s="542" t="s">
        <v>30</v>
      </c>
      <c r="V3" s="374" t="e">
        <f aca="true" t="shared" si="3" ref="V3:V36">VLOOKUP(U3,CERCPOF,2)</f>
        <v>#N/A</v>
      </c>
      <c r="W3" s="540">
        <f aca="true" t="shared" si="4" ref="W3:W36">SUM(F3,R3,N3)</f>
        <v>71</v>
      </c>
      <c r="X3" s="375">
        <f aca="true" t="shared" si="5" ref="X3:X36">H3+L3+T3</f>
        <v>87</v>
      </c>
      <c r="Y3" s="376" t="e">
        <f aca="true" t="shared" si="6" ref="Y3:Y36">J3+P3+V3</f>
        <v>#VALUE!</v>
      </c>
      <c r="Z3" s="776">
        <v>1</v>
      </c>
      <c r="AA3" s="377" t="e">
        <f aca="true" t="shared" si="7" ref="AA3:AA36">W3+X3+Y3</f>
        <v>#VALUE!</v>
      </c>
      <c r="AB3" s="611"/>
      <c r="AC3" s="394" t="s">
        <v>44</v>
      </c>
    </row>
    <row r="4" spans="1:29" ht="13.5" customHeight="1">
      <c r="A4" s="613" t="s">
        <v>1989</v>
      </c>
      <c r="B4" s="769" t="s">
        <v>1987</v>
      </c>
      <c r="C4" s="614" t="s">
        <v>1988</v>
      </c>
      <c r="D4" s="414" t="s">
        <v>1116</v>
      </c>
      <c r="E4" s="534">
        <v>4.062</v>
      </c>
      <c r="F4" s="372">
        <f>VLOOKUP(E4*(-1),DISTPOF,2)</f>
        <v>17</v>
      </c>
      <c r="G4" s="535">
        <v>8.1</v>
      </c>
      <c r="H4" s="373">
        <f>VLOOKUP(G4*(-1),VITPOF,2)</f>
        <v>27</v>
      </c>
      <c r="I4" s="536" t="s">
        <v>30</v>
      </c>
      <c r="J4" s="374" t="e">
        <f>VLOOKUP(I4*(-1),HAIPOF,2)</f>
        <v>#VALUE!</v>
      </c>
      <c r="K4" s="537">
        <v>3.9</v>
      </c>
      <c r="L4" s="373">
        <f t="shared" si="0"/>
        <v>28</v>
      </c>
      <c r="M4" s="539">
        <v>1.05</v>
      </c>
      <c r="N4" s="372">
        <f>VLOOKUP(M4,HAUTPOF,2)</f>
        <v>14</v>
      </c>
      <c r="O4" s="538" t="s">
        <v>30</v>
      </c>
      <c r="P4" s="374" t="e">
        <f t="shared" si="1"/>
        <v>#N/A</v>
      </c>
      <c r="Q4" s="539">
        <v>8.76</v>
      </c>
      <c r="R4" s="372">
        <f>VLOOKUP(Q4,PDSPOF,2)</f>
        <v>28</v>
      </c>
      <c r="S4" s="537">
        <v>24.8</v>
      </c>
      <c r="T4" s="373">
        <f t="shared" si="2"/>
        <v>32</v>
      </c>
      <c r="U4" s="542" t="s">
        <v>30</v>
      </c>
      <c r="V4" s="374" t="e">
        <f t="shared" si="3"/>
        <v>#N/A</v>
      </c>
      <c r="W4" s="540">
        <f t="shared" si="4"/>
        <v>59</v>
      </c>
      <c r="X4" s="375">
        <f t="shared" si="5"/>
        <v>87</v>
      </c>
      <c r="Y4" s="376" t="e">
        <f t="shared" si="6"/>
        <v>#VALUE!</v>
      </c>
      <c r="Z4" s="776">
        <v>1</v>
      </c>
      <c r="AA4" s="377" t="e">
        <f t="shared" si="7"/>
        <v>#VALUE!</v>
      </c>
      <c r="AB4" s="611"/>
      <c r="AC4" s="394" t="s">
        <v>44</v>
      </c>
    </row>
    <row r="5" spans="1:29" ht="13.5" customHeight="1">
      <c r="A5" s="414" t="s">
        <v>1719</v>
      </c>
      <c r="B5" s="768" t="s">
        <v>1717</v>
      </c>
      <c r="C5" s="415" t="s">
        <v>1718</v>
      </c>
      <c r="D5" s="414" t="s">
        <v>153</v>
      </c>
      <c r="E5" s="534" t="s">
        <v>30</v>
      </c>
      <c r="F5" s="372" t="e">
        <f>VLOOKUP(E5*(-1),DISTPOF,2)</f>
        <v>#VALUE!</v>
      </c>
      <c r="G5" s="535">
        <v>8.5</v>
      </c>
      <c r="H5" s="373">
        <f>VLOOKUP(G5*(-1),VITPOF,2)</f>
        <v>21</v>
      </c>
      <c r="I5" s="536" t="s">
        <v>30</v>
      </c>
      <c r="J5" s="374" t="e">
        <f>VLOOKUP(I5*(-1),HAIPOF,2)</f>
        <v>#VALUE!</v>
      </c>
      <c r="K5" s="537">
        <v>3.65</v>
      </c>
      <c r="L5" s="373">
        <f t="shared" si="0"/>
        <v>26</v>
      </c>
      <c r="M5" s="539" t="s">
        <v>30</v>
      </c>
      <c r="N5" s="372" t="e">
        <f>VLOOKUP(M5,HAUTPOF,2)</f>
        <v>#N/A</v>
      </c>
      <c r="O5" s="538" t="s">
        <v>30</v>
      </c>
      <c r="P5" s="374" t="e">
        <f t="shared" si="1"/>
        <v>#N/A</v>
      </c>
      <c r="Q5" s="539" t="s">
        <v>30</v>
      </c>
      <c r="R5" s="372" t="e">
        <f>VLOOKUP(Q5,PDSPOF,2)</f>
        <v>#N/A</v>
      </c>
      <c r="S5" s="537">
        <v>29.5</v>
      </c>
      <c r="T5" s="373">
        <f t="shared" si="2"/>
        <v>37</v>
      </c>
      <c r="U5" s="542" t="s">
        <v>30</v>
      </c>
      <c r="V5" s="374" t="e">
        <f t="shared" si="3"/>
        <v>#N/A</v>
      </c>
      <c r="W5" s="540" t="e">
        <f t="shared" si="4"/>
        <v>#VALUE!</v>
      </c>
      <c r="X5" s="375">
        <f t="shared" si="5"/>
        <v>84</v>
      </c>
      <c r="Y5" s="376" t="e">
        <f t="shared" si="6"/>
        <v>#VALUE!</v>
      </c>
      <c r="Z5" s="776">
        <v>3</v>
      </c>
      <c r="AA5" s="377" t="e">
        <f t="shared" si="7"/>
        <v>#VALUE!</v>
      </c>
      <c r="AB5" s="611"/>
      <c r="AC5" s="394" t="s">
        <v>44</v>
      </c>
    </row>
    <row r="6" spans="1:29" ht="13.5" customHeight="1">
      <c r="A6" s="613" t="s">
        <v>2256</v>
      </c>
      <c r="B6" s="769" t="s">
        <v>2255</v>
      </c>
      <c r="C6" s="614" t="s">
        <v>1783</v>
      </c>
      <c r="D6" s="414" t="s">
        <v>151</v>
      </c>
      <c r="E6" s="534">
        <v>4.086</v>
      </c>
      <c r="F6" s="372">
        <f>VLOOKUP(E6*(-1),DISTPOF,2)</f>
        <v>16</v>
      </c>
      <c r="G6" s="535">
        <v>8.3</v>
      </c>
      <c r="H6" s="373">
        <f>VLOOKUP(G6*(-1),VITPOF,2)</f>
        <v>25</v>
      </c>
      <c r="I6" s="536" t="s">
        <v>30</v>
      </c>
      <c r="J6" s="374" t="e">
        <f>VLOOKUP(I6*(-1),HAIPOF,2)</f>
        <v>#VALUE!</v>
      </c>
      <c r="K6" s="537">
        <v>4.1</v>
      </c>
      <c r="L6" s="373">
        <f t="shared" si="0"/>
        <v>29</v>
      </c>
      <c r="M6" s="539">
        <v>1.15</v>
      </c>
      <c r="N6" s="372">
        <f>VLOOKUP(M6,HAUTPOF,2)</f>
        <v>21</v>
      </c>
      <c r="O6" s="538" t="s">
        <v>30</v>
      </c>
      <c r="P6" s="374" t="e">
        <f t="shared" si="1"/>
        <v>#N/A</v>
      </c>
      <c r="Q6" s="539">
        <v>9.38</v>
      </c>
      <c r="R6" s="372">
        <f>VLOOKUP(Q6,PDSPOF,2)</f>
        <v>29</v>
      </c>
      <c r="S6" s="537">
        <v>20.9</v>
      </c>
      <c r="T6" s="373">
        <f t="shared" si="2"/>
        <v>30</v>
      </c>
      <c r="U6" s="542" t="s">
        <v>30</v>
      </c>
      <c r="V6" s="374" t="e">
        <f t="shared" si="3"/>
        <v>#N/A</v>
      </c>
      <c r="W6" s="540">
        <f t="shared" si="4"/>
        <v>66</v>
      </c>
      <c r="X6" s="375">
        <f t="shared" si="5"/>
        <v>84</v>
      </c>
      <c r="Y6" s="376" t="e">
        <f t="shared" si="6"/>
        <v>#VALUE!</v>
      </c>
      <c r="Z6" s="776">
        <v>3</v>
      </c>
      <c r="AA6" s="377" t="e">
        <f t="shared" si="7"/>
        <v>#VALUE!</v>
      </c>
      <c r="AB6" s="611"/>
      <c r="AC6" s="394" t="s">
        <v>44</v>
      </c>
    </row>
    <row r="7" spans="1:29" ht="13.5" customHeight="1">
      <c r="A7" s="414" t="s">
        <v>1728</v>
      </c>
      <c r="B7" s="768" t="s">
        <v>1689</v>
      </c>
      <c r="C7" s="415" t="s">
        <v>1727</v>
      </c>
      <c r="D7" s="414" t="s">
        <v>153</v>
      </c>
      <c r="E7" s="534" t="s">
        <v>30</v>
      </c>
      <c r="F7" s="372" t="e">
        <f>VLOOKUP(E7*(-1),DISTPOF,2)</f>
        <v>#VALUE!</v>
      </c>
      <c r="G7" s="535">
        <v>8.3</v>
      </c>
      <c r="H7" s="373">
        <f>VLOOKUP(G7*(-1),VITPOF,2)</f>
        <v>25</v>
      </c>
      <c r="I7" s="536" t="s">
        <v>30</v>
      </c>
      <c r="J7" s="374" t="e">
        <f>VLOOKUP(I7*(-1),HAIPOF,2)</f>
        <v>#VALUE!</v>
      </c>
      <c r="K7" s="537">
        <v>3.95</v>
      </c>
      <c r="L7" s="373">
        <f t="shared" si="0"/>
        <v>28</v>
      </c>
      <c r="M7" s="539" t="s">
        <v>30</v>
      </c>
      <c r="N7" s="372" t="e">
        <f>VLOOKUP(M7,HAUTPOF,2)</f>
        <v>#N/A</v>
      </c>
      <c r="O7" s="538" t="s">
        <v>30</v>
      </c>
      <c r="P7" s="374" t="e">
        <f t="shared" si="1"/>
        <v>#N/A</v>
      </c>
      <c r="Q7" s="539" t="s">
        <v>30</v>
      </c>
      <c r="R7" s="372" t="e">
        <f>VLOOKUP(Q7,PDSPOF,2)</f>
        <v>#N/A</v>
      </c>
      <c r="S7" s="537">
        <v>21.5</v>
      </c>
      <c r="T7" s="373">
        <f t="shared" si="2"/>
        <v>30</v>
      </c>
      <c r="U7" s="542" t="s">
        <v>30</v>
      </c>
      <c r="V7" s="374" t="e">
        <f t="shared" si="3"/>
        <v>#N/A</v>
      </c>
      <c r="W7" s="540" t="e">
        <f t="shared" si="4"/>
        <v>#VALUE!</v>
      </c>
      <c r="X7" s="375">
        <f t="shared" si="5"/>
        <v>83</v>
      </c>
      <c r="Y7" s="376" t="e">
        <f t="shared" si="6"/>
        <v>#VALUE!</v>
      </c>
      <c r="Z7" s="376">
        <v>5</v>
      </c>
      <c r="AA7" s="377" t="e">
        <f t="shared" si="7"/>
        <v>#VALUE!</v>
      </c>
      <c r="AB7" s="611"/>
      <c r="AC7" s="394" t="s">
        <v>44</v>
      </c>
    </row>
    <row r="8" spans="1:29" ht="13.5" customHeight="1">
      <c r="A8" s="613">
        <v>1396745</v>
      </c>
      <c r="B8" s="769" t="s">
        <v>1141</v>
      </c>
      <c r="C8" s="614" t="s">
        <v>1459</v>
      </c>
      <c r="D8" s="414" t="s">
        <v>1126</v>
      </c>
      <c r="E8" s="534">
        <v>3.414</v>
      </c>
      <c r="F8" s="372">
        <f>VLOOKUP(E8*(-1),DISTPOF,2)</f>
        <v>27</v>
      </c>
      <c r="G8" s="535">
        <v>8.2</v>
      </c>
      <c r="H8" s="373">
        <f>VLOOKUP(G8*(-1),VITPOF,2)</f>
        <v>25</v>
      </c>
      <c r="I8" s="536" t="s">
        <v>30</v>
      </c>
      <c r="J8" s="374" t="e">
        <f>VLOOKUP(I8*(-1),HAIPOF,2)</f>
        <v>#VALUE!</v>
      </c>
      <c r="K8" s="537">
        <v>3.55</v>
      </c>
      <c r="L8" s="373">
        <f t="shared" si="0"/>
        <v>24</v>
      </c>
      <c r="M8" s="539">
        <v>1.15</v>
      </c>
      <c r="N8" s="372">
        <f>VLOOKUP(M8,HAUTPOF,2)</f>
        <v>21</v>
      </c>
      <c r="O8" s="538" t="s">
        <v>30</v>
      </c>
      <c r="P8" s="374" t="e">
        <f t="shared" si="1"/>
        <v>#N/A</v>
      </c>
      <c r="Q8" s="539">
        <v>7.85</v>
      </c>
      <c r="R8" s="372">
        <f>VLOOKUP(Q8,PDSPOF,2)</f>
        <v>27</v>
      </c>
      <c r="S8" s="537">
        <v>25.6</v>
      </c>
      <c r="T8" s="373">
        <f t="shared" si="2"/>
        <v>33</v>
      </c>
      <c r="U8" s="542" t="s">
        <v>30</v>
      </c>
      <c r="V8" s="374" t="e">
        <f t="shared" si="3"/>
        <v>#N/A</v>
      </c>
      <c r="W8" s="540">
        <f t="shared" si="4"/>
        <v>75</v>
      </c>
      <c r="X8" s="375">
        <f t="shared" si="5"/>
        <v>82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44</v>
      </c>
    </row>
    <row r="9" spans="1:29" ht="13.5" customHeight="1">
      <c r="A9" s="613">
        <v>1308460</v>
      </c>
      <c r="B9" s="769" t="s">
        <v>1158</v>
      </c>
      <c r="C9" s="614" t="s">
        <v>1476</v>
      </c>
      <c r="D9" s="615" t="s">
        <v>1126</v>
      </c>
      <c r="E9" s="534" t="s">
        <v>30</v>
      </c>
      <c r="F9" s="372" t="e">
        <f>VLOOKUP(E9*(-1),DISTPOF,2)</f>
        <v>#VALUE!</v>
      </c>
      <c r="G9" s="535">
        <v>8.1</v>
      </c>
      <c r="H9" s="373">
        <f>VLOOKUP(G9*(-1),VITPOF,2)</f>
        <v>27</v>
      </c>
      <c r="I9" s="536" t="s">
        <v>30</v>
      </c>
      <c r="J9" s="374" t="e">
        <f>VLOOKUP(I9*(-1),HAIPOF,2)</f>
        <v>#VALUE!</v>
      </c>
      <c r="K9" s="537">
        <v>3.75</v>
      </c>
      <c r="L9" s="373">
        <f t="shared" si="0"/>
        <v>27</v>
      </c>
      <c r="M9" s="539" t="s">
        <v>30</v>
      </c>
      <c r="N9" s="372" t="e">
        <f>VLOOKUP(M9,HAUTPOF,2)</f>
        <v>#N/A</v>
      </c>
      <c r="O9" s="538" t="s">
        <v>30</v>
      </c>
      <c r="P9" s="374" t="e">
        <f t="shared" si="1"/>
        <v>#N/A</v>
      </c>
      <c r="Q9" s="539" t="s">
        <v>30</v>
      </c>
      <c r="R9" s="372" t="e">
        <f>VLOOKUP(Q9,PDSPOF,2)</f>
        <v>#N/A</v>
      </c>
      <c r="S9" s="537">
        <v>17.5</v>
      </c>
      <c r="T9" s="373">
        <f t="shared" si="2"/>
        <v>27</v>
      </c>
      <c r="U9" s="542" t="s">
        <v>30</v>
      </c>
      <c r="V9" s="374" t="e">
        <f t="shared" si="3"/>
        <v>#N/A</v>
      </c>
      <c r="W9" s="540" t="e">
        <f t="shared" si="4"/>
        <v>#VALUE!</v>
      </c>
      <c r="X9" s="375">
        <f t="shared" si="5"/>
        <v>81</v>
      </c>
      <c r="Y9" s="376" t="e">
        <f t="shared" si="6"/>
        <v>#VALUE!</v>
      </c>
      <c r="Z9" s="376">
        <v>7</v>
      </c>
      <c r="AA9" s="377" t="e">
        <f t="shared" si="7"/>
        <v>#VALUE!</v>
      </c>
      <c r="AB9" s="611"/>
      <c r="AC9" s="394" t="s">
        <v>44</v>
      </c>
    </row>
    <row r="10" spans="1:29" ht="13.5" customHeight="1">
      <c r="A10" s="376" t="s">
        <v>1495</v>
      </c>
      <c r="B10" s="771" t="s">
        <v>1493</v>
      </c>
      <c r="C10" s="378" t="s">
        <v>1494</v>
      </c>
      <c r="D10" s="414" t="s">
        <v>158</v>
      </c>
      <c r="E10" s="534">
        <v>3.349</v>
      </c>
      <c r="F10" s="372">
        <f>VLOOKUP(E10*(-1),DISTPOF,2)</f>
        <v>29</v>
      </c>
      <c r="G10" s="535">
        <v>8.2</v>
      </c>
      <c r="H10" s="373">
        <f>VLOOKUP(G10*(-1),VITPOF,2)</f>
        <v>25</v>
      </c>
      <c r="I10" s="536" t="s">
        <v>30</v>
      </c>
      <c r="J10" s="374" t="e">
        <f>VLOOKUP(I10*(-1),HAIPOF,2)</f>
        <v>#VALUE!</v>
      </c>
      <c r="K10" s="537">
        <v>4.08</v>
      </c>
      <c r="L10" s="373">
        <f t="shared" si="0"/>
        <v>29</v>
      </c>
      <c r="M10" s="539">
        <v>1.15</v>
      </c>
      <c r="N10" s="372">
        <f>VLOOKUP(M10,HAUTPOF,2)</f>
        <v>21</v>
      </c>
      <c r="O10" s="538" t="s">
        <v>30</v>
      </c>
      <c r="P10" s="374" t="e">
        <f t="shared" si="1"/>
        <v>#N/A</v>
      </c>
      <c r="Q10" s="539">
        <v>8.69</v>
      </c>
      <c r="R10" s="372">
        <f>VLOOKUP(Q10,PDSPOF,2)</f>
        <v>28</v>
      </c>
      <c r="S10" s="537">
        <v>18</v>
      </c>
      <c r="T10" s="373">
        <f t="shared" si="2"/>
        <v>27</v>
      </c>
      <c r="U10" s="542" t="s">
        <v>30</v>
      </c>
      <c r="V10" s="374" t="e">
        <f t="shared" si="3"/>
        <v>#N/A</v>
      </c>
      <c r="W10" s="540">
        <f t="shared" si="4"/>
        <v>78</v>
      </c>
      <c r="X10" s="375">
        <f t="shared" si="5"/>
        <v>81</v>
      </c>
      <c r="Y10" s="376" t="e">
        <f t="shared" si="6"/>
        <v>#VALUE!</v>
      </c>
      <c r="Z10" s="376">
        <v>7</v>
      </c>
      <c r="AA10" s="377" t="e">
        <f t="shared" si="7"/>
        <v>#VALUE!</v>
      </c>
      <c r="AB10" s="611"/>
      <c r="AC10" s="394" t="s">
        <v>44</v>
      </c>
    </row>
    <row r="11" spans="1:29" ht="13.5" customHeight="1">
      <c r="A11" s="613">
        <v>1372394</v>
      </c>
      <c r="B11" s="769" t="s">
        <v>1231</v>
      </c>
      <c r="C11" s="614" t="s">
        <v>1232</v>
      </c>
      <c r="D11" s="615" t="s">
        <v>169</v>
      </c>
      <c r="E11" s="534" t="s">
        <v>30</v>
      </c>
      <c r="F11" s="372" t="e">
        <f>VLOOKUP(E11*(-1),DISTPOF,2)</f>
        <v>#VALUE!</v>
      </c>
      <c r="G11" s="535">
        <v>8.4</v>
      </c>
      <c r="H11" s="373">
        <f>VLOOKUP(G11*(-1),VITPOF,2)</f>
        <v>23</v>
      </c>
      <c r="I11" s="536" t="s">
        <v>30</v>
      </c>
      <c r="J11" s="374" t="e">
        <f>VLOOKUP(I11*(-1),HAIPOF,2)</f>
        <v>#VALUE!</v>
      </c>
      <c r="K11" s="537">
        <v>3.78</v>
      </c>
      <c r="L11" s="373">
        <f t="shared" si="0"/>
        <v>27</v>
      </c>
      <c r="M11" s="539" t="s">
        <v>30</v>
      </c>
      <c r="N11" s="372" t="e">
        <f>VLOOKUP(M11,HAUTPOF,2)</f>
        <v>#N/A</v>
      </c>
      <c r="O11" s="538" t="s">
        <v>30</v>
      </c>
      <c r="P11" s="374" t="e">
        <f t="shared" si="1"/>
        <v>#N/A</v>
      </c>
      <c r="Q11" s="539" t="s">
        <v>30</v>
      </c>
      <c r="R11" s="372" t="e">
        <f>VLOOKUP(Q11,PDSPOF,2)</f>
        <v>#N/A</v>
      </c>
      <c r="S11" s="537">
        <v>14.9</v>
      </c>
      <c r="T11" s="373">
        <f t="shared" si="2"/>
        <v>24</v>
      </c>
      <c r="U11" s="542" t="s">
        <v>30</v>
      </c>
      <c r="V11" s="374" t="e">
        <f t="shared" si="3"/>
        <v>#N/A</v>
      </c>
      <c r="W11" s="540" t="e">
        <f t="shared" si="4"/>
        <v>#VALUE!</v>
      </c>
      <c r="X11" s="375">
        <f t="shared" si="5"/>
        <v>74</v>
      </c>
      <c r="Y11" s="376" t="e">
        <f t="shared" si="6"/>
        <v>#VALUE!</v>
      </c>
      <c r="Z11" s="376">
        <v>9</v>
      </c>
      <c r="AA11" s="377" t="e">
        <f t="shared" si="7"/>
        <v>#VALUE!</v>
      </c>
      <c r="AB11" s="611"/>
      <c r="AC11" s="394" t="s">
        <v>44</v>
      </c>
    </row>
    <row r="12" spans="1:29" ht="13.5" customHeight="1">
      <c r="A12" s="430">
        <v>1497423</v>
      </c>
      <c r="B12" s="775" t="s">
        <v>1478</v>
      </c>
      <c r="C12" s="606" t="s">
        <v>1479</v>
      </c>
      <c r="D12" s="615" t="s">
        <v>1126</v>
      </c>
      <c r="E12" s="534" t="s">
        <v>30</v>
      </c>
      <c r="F12" s="372" t="e">
        <f>VLOOKUP(E12*(-1),DISTPOF,2)</f>
        <v>#VALUE!</v>
      </c>
      <c r="G12" s="535">
        <v>8</v>
      </c>
      <c r="H12" s="373">
        <f>VLOOKUP(G12*(-1),VITPOF,2)</f>
        <v>27</v>
      </c>
      <c r="I12" s="536" t="s">
        <v>30</v>
      </c>
      <c r="J12" s="374" t="e">
        <f>VLOOKUP(I12*(-1),HAIPOF,2)</f>
        <v>#VALUE!</v>
      </c>
      <c r="K12" s="537">
        <v>2.95</v>
      </c>
      <c r="L12" s="373">
        <f t="shared" si="0"/>
        <v>14</v>
      </c>
      <c r="M12" s="539" t="s">
        <v>30</v>
      </c>
      <c r="N12" s="372" t="e">
        <f>VLOOKUP(M12,HAUTPOF,2)</f>
        <v>#N/A</v>
      </c>
      <c r="O12" s="538" t="s">
        <v>30</v>
      </c>
      <c r="P12" s="374" t="e">
        <f t="shared" si="1"/>
        <v>#N/A</v>
      </c>
      <c r="Q12" s="539" t="s">
        <v>30</v>
      </c>
      <c r="R12" s="372" t="e">
        <f>VLOOKUP(Q12,PDSPOF,2)</f>
        <v>#N/A</v>
      </c>
      <c r="S12" s="537">
        <v>16.1</v>
      </c>
      <c r="T12" s="373">
        <f t="shared" si="2"/>
        <v>25</v>
      </c>
      <c r="U12" s="542" t="s">
        <v>30</v>
      </c>
      <c r="V12" s="374" t="e">
        <f t="shared" si="3"/>
        <v>#N/A</v>
      </c>
      <c r="W12" s="540" t="e">
        <f t="shared" si="4"/>
        <v>#VALUE!</v>
      </c>
      <c r="X12" s="375">
        <f t="shared" si="5"/>
        <v>66</v>
      </c>
      <c r="Y12" s="376" t="e">
        <f t="shared" si="6"/>
        <v>#VALUE!</v>
      </c>
      <c r="Z12" s="376">
        <v>10</v>
      </c>
      <c r="AA12" s="377" t="e">
        <f t="shared" si="7"/>
        <v>#VALUE!</v>
      </c>
      <c r="AB12" s="611"/>
      <c r="AC12" s="394" t="s">
        <v>44</v>
      </c>
    </row>
    <row r="13" spans="1:29" ht="13.5" customHeight="1">
      <c r="A13" s="613">
        <v>1482171</v>
      </c>
      <c r="B13" s="769" t="s">
        <v>1217</v>
      </c>
      <c r="C13" s="614" t="s">
        <v>1218</v>
      </c>
      <c r="D13" s="414" t="s">
        <v>169</v>
      </c>
      <c r="E13" s="534">
        <v>3.492</v>
      </c>
      <c r="F13" s="372">
        <f>VLOOKUP(E13*(-1),DISTPOF,2)</f>
        <v>24</v>
      </c>
      <c r="G13" s="535">
        <v>7.9</v>
      </c>
      <c r="H13" s="373">
        <f>VLOOKUP(G13*(-1),VITPOF,2)</f>
        <v>28</v>
      </c>
      <c r="I13" s="536" t="s">
        <v>30</v>
      </c>
      <c r="J13" s="374" t="e">
        <f>VLOOKUP(I13*(-1),HAIPOF,2)</f>
        <v>#VALUE!</v>
      </c>
      <c r="K13" s="537">
        <v>3</v>
      </c>
      <c r="L13" s="373">
        <f t="shared" si="0"/>
        <v>15</v>
      </c>
      <c r="M13" s="539">
        <v>1.05</v>
      </c>
      <c r="N13" s="372">
        <f>VLOOKUP(M13,HAUTPOF,2)</f>
        <v>14</v>
      </c>
      <c r="O13" s="538" t="s">
        <v>30</v>
      </c>
      <c r="P13" s="374" t="e">
        <f t="shared" si="1"/>
        <v>#N/A</v>
      </c>
      <c r="Q13" s="539">
        <v>6.75</v>
      </c>
      <c r="R13" s="372">
        <f>VLOOKUP(Q13,PDSPOF,2)</f>
        <v>23</v>
      </c>
      <c r="S13" s="537">
        <v>14</v>
      </c>
      <c r="T13" s="373">
        <f t="shared" si="2"/>
        <v>23</v>
      </c>
      <c r="U13" s="542" t="s">
        <v>30</v>
      </c>
      <c r="V13" s="374" t="e">
        <f t="shared" si="3"/>
        <v>#N/A</v>
      </c>
      <c r="W13" s="540">
        <f t="shared" si="4"/>
        <v>61</v>
      </c>
      <c r="X13" s="375">
        <f t="shared" si="5"/>
        <v>66</v>
      </c>
      <c r="Y13" s="376" t="e">
        <f t="shared" si="6"/>
        <v>#VALUE!</v>
      </c>
      <c r="Z13" s="376">
        <v>10</v>
      </c>
      <c r="AA13" s="377" t="e">
        <f t="shared" si="7"/>
        <v>#VALUE!</v>
      </c>
      <c r="AB13" s="611"/>
      <c r="AC13" s="394" t="s">
        <v>44</v>
      </c>
    </row>
    <row r="14" spans="1:29" ht="13.5" customHeight="1">
      <c r="A14" s="613" t="s">
        <v>2397</v>
      </c>
      <c r="B14" s="769" t="s">
        <v>2395</v>
      </c>
      <c r="C14" s="614" t="s">
        <v>2396</v>
      </c>
      <c r="D14" s="615" t="s">
        <v>175</v>
      </c>
      <c r="E14" s="534">
        <v>4.488</v>
      </c>
      <c r="F14" s="372">
        <f>VLOOKUP(E14*(-1),DISTPOF,2)</f>
        <v>12</v>
      </c>
      <c r="G14" s="535">
        <v>8.6</v>
      </c>
      <c r="H14" s="373">
        <f>VLOOKUP(G14*(-1),VITPOF,2)</f>
        <v>18</v>
      </c>
      <c r="I14" s="536" t="s">
        <v>30</v>
      </c>
      <c r="J14" s="374" t="e">
        <f>VLOOKUP(I14*(-1),HAIPOF,2)</f>
        <v>#VALUE!</v>
      </c>
      <c r="K14" s="537">
        <v>3.15</v>
      </c>
      <c r="L14" s="373">
        <f t="shared" si="0"/>
        <v>16</v>
      </c>
      <c r="M14" s="539">
        <v>0.85</v>
      </c>
      <c r="N14" s="372">
        <f>VLOOKUP(M14,HAUTPOF,2)</f>
        <v>6</v>
      </c>
      <c r="O14" s="538" t="s">
        <v>30</v>
      </c>
      <c r="P14" s="374" t="e">
        <f t="shared" si="1"/>
        <v>#N/A</v>
      </c>
      <c r="Q14" s="539">
        <v>6.62</v>
      </c>
      <c r="R14" s="372">
        <f>VLOOKUP(Q14,PDSPOF,2)</f>
        <v>22</v>
      </c>
      <c r="S14" s="537">
        <v>21.65</v>
      </c>
      <c r="T14" s="373">
        <f t="shared" si="2"/>
        <v>30</v>
      </c>
      <c r="U14" s="542" t="s">
        <v>30</v>
      </c>
      <c r="V14" s="374" t="e">
        <f t="shared" si="3"/>
        <v>#N/A</v>
      </c>
      <c r="W14" s="540">
        <f t="shared" si="4"/>
        <v>40</v>
      </c>
      <c r="X14" s="375">
        <f t="shared" si="5"/>
        <v>64</v>
      </c>
      <c r="Y14" s="376" t="e">
        <f t="shared" si="6"/>
        <v>#VALUE!</v>
      </c>
      <c r="Z14" s="376">
        <v>12</v>
      </c>
      <c r="AA14" s="377" t="e">
        <f t="shared" si="7"/>
        <v>#VALUE!</v>
      </c>
      <c r="AB14" s="611"/>
      <c r="AC14" s="394" t="s">
        <v>44</v>
      </c>
    </row>
    <row r="15" spans="1:29" ht="13.5" customHeight="1">
      <c r="A15" s="613" t="s">
        <v>1504</v>
      </c>
      <c r="B15" s="769" t="s">
        <v>1502</v>
      </c>
      <c r="C15" s="614" t="s">
        <v>1503</v>
      </c>
      <c r="D15" s="414" t="s">
        <v>158</v>
      </c>
      <c r="E15" s="534">
        <v>4.472</v>
      </c>
      <c r="F15" s="372">
        <f>VLOOKUP(E15*(-1),DISTPOF,2)</f>
        <v>12</v>
      </c>
      <c r="G15" s="535">
        <v>8.9</v>
      </c>
      <c r="H15" s="373">
        <f>VLOOKUP(G15*(-1),VITPOF,2)</f>
        <v>14</v>
      </c>
      <c r="I15" s="536" t="s">
        <v>30</v>
      </c>
      <c r="J15" s="374" t="e">
        <f>VLOOKUP(I15*(-1),HAIPOF,2)</f>
        <v>#VALUE!</v>
      </c>
      <c r="K15" s="537">
        <v>3.38</v>
      </c>
      <c r="L15" s="373">
        <f t="shared" si="0"/>
        <v>22</v>
      </c>
      <c r="M15" s="539">
        <v>1.05</v>
      </c>
      <c r="N15" s="372">
        <f>VLOOKUP(M15,HAUTPOF,2)</f>
        <v>14</v>
      </c>
      <c r="O15" s="538" t="s">
        <v>30</v>
      </c>
      <c r="P15" s="374" t="e">
        <f t="shared" si="1"/>
        <v>#N/A</v>
      </c>
      <c r="Q15" s="539">
        <v>6.75</v>
      </c>
      <c r="R15" s="372">
        <f>VLOOKUP(Q15,PDSPOF,2)</f>
        <v>23</v>
      </c>
      <c r="S15" s="537">
        <v>16.4</v>
      </c>
      <c r="T15" s="373">
        <f t="shared" si="2"/>
        <v>26</v>
      </c>
      <c r="U15" s="542" t="s">
        <v>30</v>
      </c>
      <c r="V15" s="374" t="e">
        <f t="shared" si="3"/>
        <v>#N/A</v>
      </c>
      <c r="W15" s="540">
        <f t="shared" si="4"/>
        <v>49</v>
      </c>
      <c r="X15" s="375">
        <f t="shared" si="5"/>
        <v>62</v>
      </c>
      <c r="Y15" s="376" t="e">
        <f t="shared" si="6"/>
        <v>#VALUE!</v>
      </c>
      <c r="Z15" s="376">
        <v>12</v>
      </c>
      <c r="AA15" s="377" t="e">
        <f t="shared" si="7"/>
        <v>#VALUE!</v>
      </c>
      <c r="AB15" s="611"/>
      <c r="AC15" s="394" t="s">
        <v>44</v>
      </c>
    </row>
    <row r="16" spans="1:29" ht="13.5" customHeight="1">
      <c r="A16" s="613" t="s">
        <v>2391</v>
      </c>
      <c r="B16" s="769" t="s">
        <v>2390</v>
      </c>
      <c r="C16" s="614" t="s">
        <v>1491</v>
      </c>
      <c r="D16" s="615" t="s">
        <v>175</v>
      </c>
      <c r="E16" s="534">
        <v>4.354</v>
      </c>
      <c r="F16" s="372">
        <f>VLOOKUP(E16*(-1),DISTPOF,2)</f>
        <v>13</v>
      </c>
      <c r="G16" s="535">
        <v>8.9</v>
      </c>
      <c r="H16" s="373">
        <f>VLOOKUP(G16*(-1),VITPOF,2)</f>
        <v>14</v>
      </c>
      <c r="I16" s="536" t="s">
        <v>30</v>
      </c>
      <c r="J16" s="374" t="e">
        <f>VLOOKUP(I16*(-1),HAIPOF,2)</f>
        <v>#VALUE!</v>
      </c>
      <c r="K16" s="537">
        <v>3.22</v>
      </c>
      <c r="L16" s="373">
        <f t="shared" si="0"/>
        <v>18</v>
      </c>
      <c r="M16" s="539">
        <v>0.95</v>
      </c>
      <c r="N16" s="372">
        <f>VLOOKUP(M16,HAUTPOF,2)</f>
        <v>11</v>
      </c>
      <c r="O16" s="538" t="s">
        <v>30</v>
      </c>
      <c r="P16" s="374" t="e">
        <f t="shared" si="1"/>
        <v>#N/A</v>
      </c>
      <c r="Q16" s="539">
        <v>5.25</v>
      </c>
      <c r="R16" s="372">
        <f>VLOOKUP(Q16,PDSPOF,2)</f>
        <v>11</v>
      </c>
      <c r="S16" s="537">
        <v>17.6</v>
      </c>
      <c r="T16" s="373">
        <f t="shared" si="2"/>
        <v>27</v>
      </c>
      <c r="U16" s="542" t="s">
        <v>30</v>
      </c>
      <c r="V16" s="374" t="e">
        <f t="shared" si="3"/>
        <v>#N/A</v>
      </c>
      <c r="W16" s="540">
        <f t="shared" si="4"/>
        <v>35</v>
      </c>
      <c r="X16" s="375">
        <f t="shared" si="5"/>
        <v>59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44</v>
      </c>
    </row>
    <row r="17" spans="1:29" ht="13.5" customHeight="1">
      <c r="A17" s="613" t="s">
        <v>2394</v>
      </c>
      <c r="B17" s="769" t="s">
        <v>2392</v>
      </c>
      <c r="C17" s="614" t="s">
        <v>2393</v>
      </c>
      <c r="D17" s="414" t="s">
        <v>175</v>
      </c>
      <c r="E17" s="534">
        <v>4.104</v>
      </c>
      <c r="F17" s="372">
        <f>VLOOKUP(E17*(-1),DISTPOF,2)</f>
        <v>16</v>
      </c>
      <c r="G17" s="535">
        <v>9</v>
      </c>
      <c r="H17" s="373">
        <f>VLOOKUP(G17*(-1),VITPOF,2)</f>
        <v>14</v>
      </c>
      <c r="I17" s="536" t="s">
        <v>30</v>
      </c>
      <c r="J17" s="374" t="e">
        <f>VLOOKUP(I17*(-1),HAIPOF,2)</f>
        <v>#VALUE!</v>
      </c>
      <c r="K17" s="537">
        <v>3.4</v>
      </c>
      <c r="L17" s="373">
        <f t="shared" si="0"/>
        <v>22</v>
      </c>
      <c r="M17" s="539">
        <v>1</v>
      </c>
      <c r="N17" s="372">
        <f>VLOOKUP(M17,HAUTPOF,2)</f>
        <v>13</v>
      </c>
      <c r="O17" s="538" t="s">
        <v>30</v>
      </c>
      <c r="P17" s="374" t="e">
        <f t="shared" si="1"/>
        <v>#N/A</v>
      </c>
      <c r="Q17" s="539">
        <v>6.8</v>
      </c>
      <c r="R17" s="372">
        <f>VLOOKUP(Q17,PDSPOF,2)</f>
        <v>23</v>
      </c>
      <c r="S17" s="537">
        <v>13.9</v>
      </c>
      <c r="T17" s="373">
        <f t="shared" si="2"/>
        <v>23</v>
      </c>
      <c r="U17" s="542" t="s">
        <v>30</v>
      </c>
      <c r="V17" s="374" t="e">
        <f t="shared" si="3"/>
        <v>#N/A</v>
      </c>
      <c r="W17" s="540">
        <f t="shared" si="4"/>
        <v>52</v>
      </c>
      <c r="X17" s="375">
        <f t="shared" si="5"/>
        <v>59</v>
      </c>
      <c r="Y17" s="376" t="e">
        <f t="shared" si="6"/>
        <v>#VALUE!</v>
      </c>
      <c r="Z17" s="376">
        <v>14</v>
      </c>
      <c r="AA17" s="377" t="e">
        <f t="shared" si="7"/>
        <v>#VALUE!</v>
      </c>
      <c r="AB17" s="611"/>
      <c r="AC17" s="394" t="s">
        <v>44</v>
      </c>
    </row>
    <row r="18" spans="1:29" ht="12.75" customHeight="1">
      <c r="A18" s="430">
        <v>1322304</v>
      </c>
      <c r="B18" s="775" t="s">
        <v>1225</v>
      </c>
      <c r="C18" s="606" t="s">
        <v>1226</v>
      </c>
      <c r="D18" s="615" t="s">
        <v>169</v>
      </c>
      <c r="E18" s="534" t="s">
        <v>30</v>
      </c>
      <c r="F18" s="372" t="e">
        <f>VLOOKUP(E18*(-1),DISTPOF,2)</f>
        <v>#VALUE!</v>
      </c>
      <c r="G18" s="535">
        <v>8.8</v>
      </c>
      <c r="H18" s="373">
        <f>VLOOKUP(G18*(-1),VITPOF,2)</f>
        <v>15</v>
      </c>
      <c r="I18" s="536" t="s">
        <v>30</v>
      </c>
      <c r="J18" s="374" t="e">
        <f>VLOOKUP(I18*(-1),HAIPOF,2)</f>
        <v>#VALUE!</v>
      </c>
      <c r="K18" s="537">
        <v>3.2</v>
      </c>
      <c r="L18" s="373">
        <f t="shared" si="0"/>
        <v>17</v>
      </c>
      <c r="M18" s="539" t="s">
        <v>30</v>
      </c>
      <c r="N18" s="372" t="e">
        <f>VLOOKUP(M18,HAUTPOF,2)</f>
        <v>#N/A</v>
      </c>
      <c r="O18" s="538" t="s">
        <v>30</v>
      </c>
      <c r="P18" s="374" t="e">
        <f t="shared" si="1"/>
        <v>#N/A</v>
      </c>
      <c r="Q18" s="539" t="s">
        <v>30</v>
      </c>
      <c r="R18" s="372" t="e">
        <f>VLOOKUP(Q18,PDSPOF,2)</f>
        <v>#N/A</v>
      </c>
      <c r="S18" s="537">
        <v>16</v>
      </c>
      <c r="T18" s="373">
        <f t="shared" si="2"/>
        <v>25</v>
      </c>
      <c r="U18" s="542" t="s">
        <v>30</v>
      </c>
      <c r="V18" s="374" t="e">
        <f t="shared" si="3"/>
        <v>#N/A</v>
      </c>
      <c r="W18" s="540" t="e">
        <f t="shared" si="4"/>
        <v>#VALUE!</v>
      </c>
      <c r="X18" s="375">
        <f t="shared" si="5"/>
        <v>57</v>
      </c>
      <c r="Y18" s="376" t="e">
        <f t="shared" si="6"/>
        <v>#VALUE!</v>
      </c>
      <c r="Z18" s="376">
        <v>16</v>
      </c>
      <c r="AA18" s="377" t="e">
        <f t="shared" si="7"/>
        <v>#VALUE!</v>
      </c>
      <c r="AB18" s="611"/>
      <c r="AC18" s="394" t="s">
        <v>44</v>
      </c>
    </row>
    <row r="19" spans="1:29" ht="13.5" customHeight="1">
      <c r="A19" s="613" t="s">
        <v>2386</v>
      </c>
      <c r="B19" s="769" t="s">
        <v>2384</v>
      </c>
      <c r="C19" s="614" t="s">
        <v>2385</v>
      </c>
      <c r="D19" s="615" t="s">
        <v>175</v>
      </c>
      <c r="E19" s="534">
        <v>4.016</v>
      </c>
      <c r="F19" s="372">
        <f>VLOOKUP(E19*(-1),DISTPOF,2)</f>
        <v>19</v>
      </c>
      <c r="G19" s="535">
        <v>8.3</v>
      </c>
      <c r="H19" s="373">
        <f>VLOOKUP(G19*(-1),VITPOF,2)</f>
        <v>25</v>
      </c>
      <c r="I19" s="536" t="s">
        <v>30</v>
      </c>
      <c r="J19" s="374" t="e">
        <f>VLOOKUP(I19*(-1),HAIPOF,2)</f>
        <v>#VALUE!</v>
      </c>
      <c r="K19" s="537">
        <v>3.35</v>
      </c>
      <c r="L19" s="373">
        <f t="shared" si="0"/>
        <v>21</v>
      </c>
      <c r="M19" s="539">
        <v>1.05</v>
      </c>
      <c r="N19" s="372">
        <f>VLOOKUP(M19,HAUTPOF,2)</f>
        <v>14</v>
      </c>
      <c r="O19" s="538" t="s">
        <v>30</v>
      </c>
      <c r="P19" s="374" t="e">
        <f t="shared" si="1"/>
        <v>#N/A</v>
      </c>
      <c r="Q19" s="539">
        <v>4.55</v>
      </c>
      <c r="R19" s="372">
        <f>VLOOKUP(Q19,PDSPOF,2)</f>
        <v>5</v>
      </c>
      <c r="S19" s="537">
        <v>8.9</v>
      </c>
      <c r="T19" s="373">
        <f t="shared" si="2"/>
        <v>11</v>
      </c>
      <c r="U19" s="542" t="s">
        <v>30</v>
      </c>
      <c r="V19" s="374" t="e">
        <f t="shared" si="3"/>
        <v>#N/A</v>
      </c>
      <c r="W19" s="540">
        <f t="shared" si="4"/>
        <v>38</v>
      </c>
      <c r="X19" s="375">
        <f t="shared" si="5"/>
        <v>57</v>
      </c>
      <c r="Y19" s="376" t="e">
        <f t="shared" si="6"/>
        <v>#VALUE!</v>
      </c>
      <c r="Z19" s="376">
        <v>16</v>
      </c>
      <c r="AA19" s="377" t="e">
        <f t="shared" si="7"/>
        <v>#VALUE!</v>
      </c>
      <c r="AB19" s="611"/>
      <c r="AC19" s="394" t="s">
        <v>44</v>
      </c>
    </row>
    <row r="20" spans="1:29" ht="13.5" customHeight="1">
      <c r="A20" s="485" t="s">
        <v>1716</v>
      </c>
      <c r="B20" s="774" t="s">
        <v>1714</v>
      </c>
      <c r="C20" s="486" t="s">
        <v>1715</v>
      </c>
      <c r="D20" s="414" t="s">
        <v>153</v>
      </c>
      <c r="E20" s="534" t="s">
        <v>30</v>
      </c>
      <c r="F20" s="372" t="e">
        <f>VLOOKUP(E20*(-1),DISTPOF,2)</f>
        <v>#VALUE!</v>
      </c>
      <c r="G20" s="535">
        <v>9.3</v>
      </c>
      <c r="H20" s="373">
        <f>VLOOKUP(G20*(-1),VITPOF,2)</f>
        <v>12</v>
      </c>
      <c r="I20" s="536" t="s">
        <v>30</v>
      </c>
      <c r="J20" s="374" t="e">
        <f>VLOOKUP(I20*(-1),HAIPOF,2)</f>
        <v>#VALUE!</v>
      </c>
      <c r="K20" s="537">
        <v>3.3</v>
      </c>
      <c r="L20" s="373">
        <f t="shared" si="0"/>
        <v>20</v>
      </c>
      <c r="M20" s="539" t="s">
        <v>30</v>
      </c>
      <c r="N20" s="372" t="e">
        <f>VLOOKUP(M20,HAUTPOF,2)</f>
        <v>#N/A</v>
      </c>
      <c r="O20" s="538" t="s">
        <v>30</v>
      </c>
      <c r="P20" s="374" t="e">
        <f t="shared" si="1"/>
        <v>#N/A</v>
      </c>
      <c r="Q20" s="539" t="s">
        <v>30</v>
      </c>
      <c r="R20" s="372" t="e">
        <f>VLOOKUP(Q20,PDSPOF,2)</f>
        <v>#N/A</v>
      </c>
      <c r="S20" s="537">
        <v>13.3</v>
      </c>
      <c r="T20" s="373">
        <f t="shared" si="2"/>
        <v>22</v>
      </c>
      <c r="U20" s="542" t="s">
        <v>30</v>
      </c>
      <c r="V20" s="374" t="e">
        <f t="shared" si="3"/>
        <v>#N/A</v>
      </c>
      <c r="W20" s="540" t="e">
        <f t="shared" si="4"/>
        <v>#VALUE!</v>
      </c>
      <c r="X20" s="375">
        <f t="shared" si="5"/>
        <v>54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44</v>
      </c>
    </row>
    <row r="21" spans="1:29" ht="13.5" customHeight="1">
      <c r="A21" s="613" t="s">
        <v>2264</v>
      </c>
      <c r="B21" s="769" t="s">
        <v>2263</v>
      </c>
      <c r="C21" s="614" t="s">
        <v>1706</v>
      </c>
      <c r="D21" s="615" t="s">
        <v>151</v>
      </c>
      <c r="E21" s="534">
        <v>4.256</v>
      </c>
      <c r="F21" s="372">
        <f>VLOOKUP(E21*(-1),DISTPOF,2)</f>
        <v>14</v>
      </c>
      <c r="G21" s="535">
        <v>9.2</v>
      </c>
      <c r="H21" s="373">
        <f>VLOOKUP(G21*(-1),VITPOF,2)</f>
        <v>13</v>
      </c>
      <c r="I21" s="536" t="s">
        <v>30</v>
      </c>
      <c r="J21" s="374" t="e">
        <f>VLOOKUP(I21*(-1),HAIPOF,2)</f>
        <v>#VALUE!</v>
      </c>
      <c r="K21" s="537">
        <v>3.25</v>
      </c>
      <c r="L21" s="373">
        <f t="shared" si="0"/>
        <v>19</v>
      </c>
      <c r="M21" s="539">
        <v>0.95</v>
      </c>
      <c r="N21" s="372">
        <f>VLOOKUP(M21,HAUTPOF,2)</f>
        <v>11</v>
      </c>
      <c r="O21" s="538" t="s">
        <v>30</v>
      </c>
      <c r="P21" s="374" t="e">
        <f t="shared" si="1"/>
        <v>#N/A</v>
      </c>
      <c r="Q21" s="539">
        <v>5.5</v>
      </c>
      <c r="R21" s="372">
        <f>VLOOKUP(Q21,PDSPOF,2)</f>
        <v>12</v>
      </c>
      <c r="S21" s="537">
        <v>12.8</v>
      </c>
      <c r="T21" s="373">
        <f t="shared" si="2"/>
        <v>21</v>
      </c>
      <c r="U21" s="542" t="s">
        <v>30</v>
      </c>
      <c r="V21" s="374" t="e">
        <f t="shared" si="3"/>
        <v>#N/A</v>
      </c>
      <c r="W21" s="540">
        <f t="shared" si="4"/>
        <v>37</v>
      </c>
      <c r="X21" s="375">
        <f t="shared" si="5"/>
        <v>53</v>
      </c>
      <c r="Y21" s="376" t="e">
        <f t="shared" si="6"/>
        <v>#VALUE!</v>
      </c>
      <c r="Z21" s="376">
        <v>19</v>
      </c>
      <c r="AA21" s="377" t="e">
        <f t="shared" si="7"/>
        <v>#VALUE!</v>
      </c>
      <c r="AB21" s="611"/>
      <c r="AC21" s="394" t="s">
        <v>44</v>
      </c>
    </row>
    <row r="22" spans="1:29" ht="14.25">
      <c r="A22" s="613">
        <v>1513855</v>
      </c>
      <c r="B22" s="769" t="s">
        <v>1142</v>
      </c>
      <c r="C22" s="614" t="s">
        <v>1143</v>
      </c>
      <c r="D22" s="414" t="s">
        <v>1126</v>
      </c>
      <c r="E22" s="534">
        <v>3.499</v>
      </c>
      <c r="F22" s="372">
        <f>VLOOKUP(E22*(-1),DISTPOF,2)</f>
        <v>24</v>
      </c>
      <c r="G22" s="535">
        <v>9</v>
      </c>
      <c r="H22" s="373">
        <f>VLOOKUP(G22*(-1),VITPOF,2)</f>
        <v>14</v>
      </c>
      <c r="I22" s="536" t="s">
        <v>30</v>
      </c>
      <c r="J22" s="374" t="e">
        <f>VLOOKUP(I22*(-1),HAIPOF,2)</f>
        <v>#VALUE!</v>
      </c>
      <c r="K22" s="537">
        <v>3.05</v>
      </c>
      <c r="L22" s="373">
        <f t="shared" si="0"/>
        <v>15</v>
      </c>
      <c r="M22" s="539">
        <v>0.9</v>
      </c>
      <c r="N22" s="372">
        <f>VLOOKUP(M22,HAUTPOF,2)</f>
        <v>8</v>
      </c>
      <c r="O22" s="538" t="s">
        <v>30</v>
      </c>
      <c r="P22" s="374" t="e">
        <f t="shared" si="1"/>
        <v>#N/A</v>
      </c>
      <c r="Q22" s="539">
        <v>6.18</v>
      </c>
      <c r="R22" s="372">
        <f>VLOOKUP(Q22,PDSPOF,2)</f>
        <v>18</v>
      </c>
      <c r="S22" s="537">
        <v>14.1</v>
      </c>
      <c r="T22" s="373">
        <f t="shared" si="2"/>
        <v>23</v>
      </c>
      <c r="U22" s="542" t="s">
        <v>30</v>
      </c>
      <c r="V22" s="374" t="e">
        <f t="shared" si="3"/>
        <v>#N/A</v>
      </c>
      <c r="W22" s="540">
        <f t="shared" si="4"/>
        <v>50</v>
      </c>
      <c r="X22" s="375">
        <f t="shared" si="5"/>
        <v>52</v>
      </c>
      <c r="Y22" s="376" t="e">
        <f t="shared" si="6"/>
        <v>#VALUE!</v>
      </c>
      <c r="Z22" s="376">
        <v>20</v>
      </c>
      <c r="AA22" s="377" t="e">
        <f t="shared" si="7"/>
        <v>#VALUE!</v>
      </c>
      <c r="AB22" s="611"/>
      <c r="AC22" s="394" t="s">
        <v>44</v>
      </c>
    </row>
    <row r="23" spans="1:29" ht="13.5" customHeight="1">
      <c r="A23" s="613" t="s">
        <v>1974</v>
      </c>
      <c r="B23" s="769" t="s">
        <v>1972</v>
      </c>
      <c r="C23" s="614" t="s">
        <v>1973</v>
      </c>
      <c r="D23" s="615" t="s">
        <v>1116</v>
      </c>
      <c r="E23" s="534">
        <v>4.187</v>
      </c>
      <c r="F23" s="372">
        <f>VLOOKUP(E23*(-1),DISTPOF,2)</f>
        <v>15</v>
      </c>
      <c r="G23" s="535">
        <v>9.1</v>
      </c>
      <c r="H23" s="373">
        <f>VLOOKUP(G23*(-1),VITPOF,2)</f>
        <v>13</v>
      </c>
      <c r="I23" s="536" t="s">
        <v>30</v>
      </c>
      <c r="J23" s="374" t="e">
        <f>VLOOKUP(I23*(-1),HAIPOF,2)</f>
        <v>#VALUE!</v>
      </c>
      <c r="K23" s="537">
        <v>3.1</v>
      </c>
      <c r="L23" s="373">
        <f t="shared" si="0"/>
        <v>16</v>
      </c>
      <c r="M23" s="539">
        <v>0.95</v>
      </c>
      <c r="N23" s="372">
        <f>VLOOKUP(M23,HAUTPOF,2)</f>
        <v>11</v>
      </c>
      <c r="O23" s="538" t="s">
        <v>30</v>
      </c>
      <c r="P23" s="374" t="e">
        <f t="shared" si="1"/>
        <v>#N/A</v>
      </c>
      <c r="Q23" s="539">
        <v>5.65</v>
      </c>
      <c r="R23" s="372">
        <f>VLOOKUP(Q23,PDSPOF,2)</f>
        <v>13</v>
      </c>
      <c r="S23" s="537">
        <v>13.9</v>
      </c>
      <c r="T23" s="373">
        <f t="shared" si="2"/>
        <v>23</v>
      </c>
      <c r="U23" s="542" t="s">
        <v>30</v>
      </c>
      <c r="V23" s="374" t="e">
        <f t="shared" si="3"/>
        <v>#N/A</v>
      </c>
      <c r="W23" s="540">
        <f t="shared" si="4"/>
        <v>39</v>
      </c>
      <c r="X23" s="375">
        <f t="shared" si="5"/>
        <v>52</v>
      </c>
      <c r="Y23" s="376" t="e">
        <f t="shared" si="6"/>
        <v>#VALUE!</v>
      </c>
      <c r="Z23" s="376">
        <v>20</v>
      </c>
      <c r="AA23" s="377" t="e">
        <f t="shared" si="7"/>
        <v>#VALUE!</v>
      </c>
      <c r="AB23" s="611"/>
      <c r="AC23" s="394" t="s">
        <v>44</v>
      </c>
    </row>
    <row r="24" spans="1:29" ht="13.5" customHeight="1">
      <c r="A24" s="613" t="s">
        <v>1851</v>
      </c>
      <c r="B24" s="769" t="s">
        <v>1849</v>
      </c>
      <c r="C24" s="614" t="s">
        <v>1850</v>
      </c>
      <c r="D24" s="615" t="s">
        <v>1127</v>
      </c>
      <c r="E24" s="534">
        <v>4.292</v>
      </c>
      <c r="F24" s="372">
        <f>VLOOKUP(E24*(-1),DISTPOF,2)</f>
        <v>14</v>
      </c>
      <c r="G24" s="535">
        <v>9.4</v>
      </c>
      <c r="H24" s="373">
        <f>VLOOKUP(G24*(-1),VITPOF,2)</f>
        <v>12</v>
      </c>
      <c r="I24" s="536" t="s">
        <v>30</v>
      </c>
      <c r="J24" s="374" t="e">
        <f>VLOOKUP(I24*(-1),HAIPOF,2)</f>
        <v>#VALUE!</v>
      </c>
      <c r="K24" s="537">
        <v>2.7</v>
      </c>
      <c r="L24" s="373">
        <f t="shared" si="0"/>
        <v>10</v>
      </c>
      <c r="M24" s="539">
        <v>0.85</v>
      </c>
      <c r="N24" s="372">
        <f>VLOOKUP(M24,HAUTPOF,2)</f>
        <v>6</v>
      </c>
      <c r="O24" s="538" t="s">
        <v>30</v>
      </c>
      <c r="P24" s="374" t="e">
        <f t="shared" si="1"/>
        <v>#N/A</v>
      </c>
      <c r="Q24" s="539">
        <v>5.6</v>
      </c>
      <c r="R24" s="372">
        <f>VLOOKUP(Q24,PDSPOF,2)</f>
        <v>13</v>
      </c>
      <c r="S24" s="537">
        <v>18</v>
      </c>
      <c r="T24" s="373">
        <f t="shared" si="2"/>
        <v>27</v>
      </c>
      <c r="U24" s="542" t="s">
        <v>30</v>
      </c>
      <c r="V24" s="374" t="e">
        <f t="shared" si="3"/>
        <v>#N/A</v>
      </c>
      <c r="W24" s="540">
        <f t="shared" si="4"/>
        <v>33</v>
      </c>
      <c r="X24" s="375">
        <f t="shared" si="5"/>
        <v>49</v>
      </c>
      <c r="Y24" s="376" t="e">
        <f t="shared" si="6"/>
        <v>#VALUE!</v>
      </c>
      <c r="Z24" s="376">
        <v>22</v>
      </c>
      <c r="AA24" s="377" t="e">
        <f t="shared" si="7"/>
        <v>#VALUE!</v>
      </c>
      <c r="AB24" s="611"/>
      <c r="AC24" s="394" t="s">
        <v>44</v>
      </c>
    </row>
    <row r="25" spans="1:29" ht="13.5" customHeight="1">
      <c r="A25" s="552" t="s">
        <v>2080</v>
      </c>
      <c r="B25" s="771" t="s">
        <v>2078</v>
      </c>
      <c r="C25" s="378" t="s">
        <v>2079</v>
      </c>
      <c r="D25" s="414" t="s">
        <v>156</v>
      </c>
      <c r="E25" s="534" t="s">
        <v>30</v>
      </c>
      <c r="F25" s="372" t="e">
        <f>VLOOKUP(E25*(-1),DISTPOF,2)</f>
        <v>#VALUE!</v>
      </c>
      <c r="G25" s="535">
        <v>9.2</v>
      </c>
      <c r="H25" s="373">
        <f>VLOOKUP(G25*(-1),VITPOF,2)</f>
        <v>13</v>
      </c>
      <c r="I25" s="536" t="s">
        <v>30</v>
      </c>
      <c r="J25" s="374" t="e">
        <f>VLOOKUP(I25*(-1),HAIPOF,2)</f>
        <v>#VALUE!</v>
      </c>
      <c r="K25" s="537">
        <v>3.08</v>
      </c>
      <c r="L25" s="373">
        <f t="shared" si="0"/>
        <v>16</v>
      </c>
      <c r="M25" s="539" t="s">
        <v>30</v>
      </c>
      <c r="N25" s="372" t="e">
        <f>VLOOKUP(M25,HAUTPOF,2)</f>
        <v>#N/A</v>
      </c>
      <c r="O25" s="538" t="s">
        <v>30</v>
      </c>
      <c r="P25" s="374" t="e">
        <f t="shared" si="1"/>
        <v>#N/A</v>
      </c>
      <c r="Q25" s="539" t="s">
        <v>30</v>
      </c>
      <c r="R25" s="372" t="e">
        <f>VLOOKUP(Q25,PDSPOF,2)</f>
        <v>#N/A</v>
      </c>
      <c r="S25" s="537">
        <v>12.3</v>
      </c>
      <c r="T25" s="373">
        <f t="shared" si="2"/>
        <v>20</v>
      </c>
      <c r="U25" s="542" t="s">
        <v>30</v>
      </c>
      <c r="V25" s="374" t="e">
        <f t="shared" si="3"/>
        <v>#N/A</v>
      </c>
      <c r="W25" s="540" t="e">
        <f t="shared" si="4"/>
        <v>#VALUE!</v>
      </c>
      <c r="X25" s="375">
        <f t="shared" si="5"/>
        <v>49</v>
      </c>
      <c r="Y25" s="376" t="e">
        <f t="shared" si="6"/>
        <v>#VALUE!</v>
      </c>
      <c r="Z25" s="376">
        <v>22</v>
      </c>
      <c r="AA25" s="377" t="e">
        <f t="shared" si="7"/>
        <v>#VALUE!</v>
      </c>
      <c r="AB25" s="611"/>
      <c r="AC25" s="394" t="s">
        <v>44</v>
      </c>
    </row>
    <row r="26" spans="1:29" ht="13.5" customHeight="1">
      <c r="A26" s="487" t="s">
        <v>1498</v>
      </c>
      <c r="B26" s="771" t="s">
        <v>1496</v>
      </c>
      <c r="C26" s="378" t="s">
        <v>1497</v>
      </c>
      <c r="D26" s="414" t="s">
        <v>158</v>
      </c>
      <c r="E26" s="534" t="s">
        <v>30</v>
      </c>
      <c r="F26" s="372" t="e">
        <f>VLOOKUP(E26*(-1),DISTPOF,2)</f>
        <v>#VALUE!</v>
      </c>
      <c r="G26" s="535">
        <v>9.1</v>
      </c>
      <c r="H26" s="373">
        <f>VLOOKUP(G26*(-1),VITPOF,2)</f>
        <v>13</v>
      </c>
      <c r="I26" s="536" t="s">
        <v>30</v>
      </c>
      <c r="J26" s="374" t="e">
        <f>VLOOKUP(I26*(-1),HAIPOF,2)</f>
        <v>#VALUE!</v>
      </c>
      <c r="K26" s="537">
        <v>2.85</v>
      </c>
      <c r="L26" s="373">
        <f t="shared" si="0"/>
        <v>13</v>
      </c>
      <c r="M26" s="539" t="s">
        <v>30</v>
      </c>
      <c r="N26" s="372" t="e">
        <f>VLOOKUP(M26,HAUTPOF,2)</f>
        <v>#N/A</v>
      </c>
      <c r="O26" s="538" t="s">
        <v>30</v>
      </c>
      <c r="P26" s="374" t="e">
        <f t="shared" si="1"/>
        <v>#N/A</v>
      </c>
      <c r="Q26" s="539" t="s">
        <v>30</v>
      </c>
      <c r="R26" s="372" t="e">
        <f>VLOOKUP(Q26,PDSPOF,2)</f>
        <v>#N/A</v>
      </c>
      <c r="S26" s="537">
        <v>13.5</v>
      </c>
      <c r="T26" s="373">
        <f t="shared" si="2"/>
        <v>22</v>
      </c>
      <c r="U26" s="542" t="s">
        <v>30</v>
      </c>
      <c r="V26" s="374" t="e">
        <f t="shared" si="3"/>
        <v>#N/A</v>
      </c>
      <c r="W26" s="540" t="e">
        <f t="shared" si="4"/>
        <v>#VALUE!</v>
      </c>
      <c r="X26" s="375">
        <f t="shared" si="5"/>
        <v>48</v>
      </c>
      <c r="Y26" s="376" t="e">
        <f t="shared" si="6"/>
        <v>#VALUE!</v>
      </c>
      <c r="Z26" s="376">
        <v>24</v>
      </c>
      <c r="AA26" s="377" t="e">
        <f t="shared" si="7"/>
        <v>#VALUE!</v>
      </c>
      <c r="AB26" s="611"/>
      <c r="AC26" s="394" t="s">
        <v>44</v>
      </c>
    </row>
    <row r="27" spans="1:29" ht="13.5" customHeight="1">
      <c r="A27" s="613" t="s">
        <v>2086</v>
      </c>
      <c r="B27" s="769" t="s">
        <v>2084</v>
      </c>
      <c r="C27" s="614" t="s">
        <v>2085</v>
      </c>
      <c r="D27" s="615" t="s">
        <v>156</v>
      </c>
      <c r="E27" s="534">
        <v>4.142</v>
      </c>
      <c r="F27" s="372">
        <f>VLOOKUP(E27*(-1),DISTPOF,2)</f>
        <v>15</v>
      </c>
      <c r="G27" s="535">
        <v>9.4</v>
      </c>
      <c r="H27" s="373">
        <f>VLOOKUP(G27*(-1),VITPOF,2)</f>
        <v>12</v>
      </c>
      <c r="I27" s="536" t="s">
        <v>30</v>
      </c>
      <c r="J27" s="374" t="e">
        <f>VLOOKUP(I27*(-1),HAIPOF,2)</f>
        <v>#VALUE!</v>
      </c>
      <c r="K27" s="537">
        <v>2.8</v>
      </c>
      <c r="L27" s="373">
        <f t="shared" si="0"/>
        <v>13</v>
      </c>
      <c r="M27" s="539">
        <v>0.95</v>
      </c>
      <c r="N27" s="372">
        <f>VLOOKUP(M27,HAUTPOF,2)</f>
        <v>11</v>
      </c>
      <c r="O27" s="538" t="s">
        <v>30</v>
      </c>
      <c r="P27" s="374" t="e">
        <f t="shared" si="1"/>
        <v>#N/A</v>
      </c>
      <c r="Q27" s="539">
        <v>5.3</v>
      </c>
      <c r="R27" s="372">
        <f>VLOOKUP(Q27,PDSPOF,2)</f>
        <v>11</v>
      </c>
      <c r="S27" s="537">
        <v>14.1</v>
      </c>
      <c r="T27" s="373">
        <f t="shared" si="2"/>
        <v>23</v>
      </c>
      <c r="U27" s="542" t="s">
        <v>30</v>
      </c>
      <c r="V27" s="374" t="e">
        <f t="shared" si="3"/>
        <v>#N/A</v>
      </c>
      <c r="W27" s="540">
        <f t="shared" si="4"/>
        <v>37</v>
      </c>
      <c r="X27" s="375">
        <f t="shared" si="5"/>
        <v>48</v>
      </c>
      <c r="Y27" s="376" t="e">
        <f t="shared" si="6"/>
        <v>#VALUE!</v>
      </c>
      <c r="Z27" s="376"/>
      <c r="AA27" s="377" t="e">
        <f t="shared" si="7"/>
        <v>#VALUE!</v>
      </c>
      <c r="AB27" s="611"/>
      <c r="AC27" s="394" t="s">
        <v>44</v>
      </c>
    </row>
    <row r="28" spans="1:29" ht="13.5" customHeight="1">
      <c r="A28" s="613">
        <v>1309759</v>
      </c>
      <c r="B28" s="769" t="s">
        <v>1148</v>
      </c>
      <c r="C28" s="614" t="s">
        <v>1480</v>
      </c>
      <c r="D28" s="615" t="s">
        <v>1126</v>
      </c>
      <c r="E28" s="534" t="s">
        <v>30</v>
      </c>
      <c r="F28" s="372" t="e">
        <f>VLOOKUP(E28*(-1),DISTPOF,2)</f>
        <v>#VALUE!</v>
      </c>
      <c r="G28" s="535">
        <v>8.5</v>
      </c>
      <c r="H28" s="373">
        <f>VLOOKUP(G28*(-1),VITPOF,2)</f>
        <v>21</v>
      </c>
      <c r="I28" s="536" t="s">
        <v>30</v>
      </c>
      <c r="J28" s="374" t="e">
        <f>VLOOKUP(I28*(-1),HAIPOF,2)</f>
        <v>#VALUE!</v>
      </c>
      <c r="K28" s="537">
        <v>2.85</v>
      </c>
      <c r="L28" s="373">
        <f t="shared" si="0"/>
        <v>13</v>
      </c>
      <c r="M28" s="539" t="s">
        <v>30</v>
      </c>
      <c r="N28" s="372" t="e">
        <f>VLOOKUP(M28,HAUTPOF,2)</f>
        <v>#N/A</v>
      </c>
      <c r="O28" s="538" t="s">
        <v>30</v>
      </c>
      <c r="P28" s="374" t="e">
        <f t="shared" si="1"/>
        <v>#N/A</v>
      </c>
      <c r="Q28" s="539" t="s">
        <v>30</v>
      </c>
      <c r="R28" s="372" t="e">
        <f>VLOOKUP(Q28,PDSPOF,2)</f>
        <v>#N/A</v>
      </c>
      <c r="S28" s="537">
        <v>9.5</v>
      </c>
      <c r="T28" s="373">
        <f t="shared" si="2"/>
        <v>12</v>
      </c>
      <c r="U28" s="542" t="s">
        <v>30</v>
      </c>
      <c r="V28" s="374" t="e">
        <f t="shared" si="3"/>
        <v>#N/A</v>
      </c>
      <c r="W28" s="540" t="e">
        <f t="shared" si="4"/>
        <v>#VALUE!</v>
      </c>
      <c r="X28" s="375">
        <f t="shared" si="5"/>
        <v>46</v>
      </c>
      <c r="Y28" s="376" t="e">
        <f t="shared" si="6"/>
        <v>#VALUE!</v>
      </c>
      <c r="Z28" s="376"/>
      <c r="AA28" s="377" t="e">
        <f t="shared" si="7"/>
        <v>#VALUE!</v>
      </c>
      <c r="AB28" s="611"/>
      <c r="AC28" s="394" t="s">
        <v>44</v>
      </c>
    </row>
    <row r="29" spans="1:29" ht="13.5" customHeight="1">
      <c r="A29" s="376" t="s">
        <v>1507</v>
      </c>
      <c r="B29" s="771" t="s">
        <v>1505</v>
      </c>
      <c r="C29" s="378" t="s">
        <v>1506</v>
      </c>
      <c r="D29" s="414" t="s">
        <v>158</v>
      </c>
      <c r="E29" s="534" t="s">
        <v>30</v>
      </c>
      <c r="F29" s="372" t="e">
        <f>VLOOKUP(E29*(-1),DISTPOF,2)</f>
        <v>#VALUE!</v>
      </c>
      <c r="G29" s="535">
        <v>9.5</v>
      </c>
      <c r="H29" s="373">
        <f>VLOOKUP(G29*(-1),VITPOF,2)</f>
        <v>12</v>
      </c>
      <c r="I29" s="536" t="s">
        <v>30</v>
      </c>
      <c r="J29" s="374" t="e">
        <f>VLOOKUP(I29*(-1),HAIPOF,2)</f>
        <v>#VALUE!</v>
      </c>
      <c r="K29" s="537">
        <v>2.98</v>
      </c>
      <c r="L29" s="373">
        <f t="shared" si="0"/>
        <v>15</v>
      </c>
      <c r="M29" s="539" t="s">
        <v>30</v>
      </c>
      <c r="N29" s="372" t="e">
        <f>VLOOKUP(M29,HAUTPOF,2)</f>
        <v>#N/A</v>
      </c>
      <c r="O29" s="538" t="s">
        <v>30</v>
      </c>
      <c r="P29" s="374" t="e">
        <f t="shared" si="1"/>
        <v>#N/A</v>
      </c>
      <c r="Q29" s="539" t="s">
        <v>30</v>
      </c>
      <c r="R29" s="372" t="e">
        <f>VLOOKUP(Q29,PDSPOF,2)</f>
        <v>#N/A</v>
      </c>
      <c r="S29" s="537">
        <v>12</v>
      </c>
      <c r="T29" s="373">
        <f t="shared" si="2"/>
        <v>19</v>
      </c>
      <c r="U29" s="542" t="s">
        <v>30</v>
      </c>
      <c r="V29" s="374" t="e">
        <f t="shared" si="3"/>
        <v>#N/A</v>
      </c>
      <c r="W29" s="540" t="e">
        <f t="shared" si="4"/>
        <v>#VALUE!</v>
      </c>
      <c r="X29" s="375">
        <f t="shared" si="5"/>
        <v>46</v>
      </c>
      <c r="Y29" s="376" t="e">
        <f t="shared" si="6"/>
        <v>#VALUE!</v>
      </c>
      <c r="Z29" s="376"/>
      <c r="AA29" s="377" t="e">
        <f t="shared" si="7"/>
        <v>#VALUE!</v>
      </c>
      <c r="AB29" s="611"/>
      <c r="AC29" s="394" t="s">
        <v>44</v>
      </c>
    </row>
    <row r="30" spans="1:29" ht="13.5" customHeight="1">
      <c r="A30" s="613" t="s">
        <v>2083</v>
      </c>
      <c r="B30" s="769" t="s">
        <v>2081</v>
      </c>
      <c r="C30" s="614" t="s">
        <v>2082</v>
      </c>
      <c r="D30" s="615" t="s">
        <v>156</v>
      </c>
      <c r="E30" s="534">
        <v>4.314</v>
      </c>
      <c r="F30" s="372">
        <f>VLOOKUP(E30*(-1),DISTPOF,2)</f>
        <v>14</v>
      </c>
      <c r="G30" s="535">
        <v>9.6</v>
      </c>
      <c r="H30" s="373">
        <f>VLOOKUP(G30*(-1),VITPOF,2)</f>
        <v>11</v>
      </c>
      <c r="I30" s="536" t="s">
        <v>30</v>
      </c>
      <c r="J30" s="374" t="e">
        <f>VLOOKUP(I30*(-1),HAIPOF,2)</f>
        <v>#VALUE!</v>
      </c>
      <c r="K30" s="537">
        <v>2.9</v>
      </c>
      <c r="L30" s="373">
        <f t="shared" si="0"/>
        <v>14</v>
      </c>
      <c r="M30" s="539">
        <v>0.9</v>
      </c>
      <c r="N30" s="372">
        <f>VLOOKUP(M30,HAUTPOF,2)</f>
        <v>8</v>
      </c>
      <c r="O30" s="538" t="s">
        <v>30</v>
      </c>
      <c r="P30" s="374" t="e">
        <f t="shared" si="1"/>
        <v>#N/A</v>
      </c>
      <c r="Q30" s="539">
        <v>5.27</v>
      </c>
      <c r="R30" s="372">
        <f>VLOOKUP(Q30,PDSPOF,2)</f>
        <v>11</v>
      </c>
      <c r="S30" s="537">
        <v>11.6</v>
      </c>
      <c r="T30" s="373">
        <f t="shared" si="2"/>
        <v>17</v>
      </c>
      <c r="U30" s="542" t="s">
        <v>30</v>
      </c>
      <c r="V30" s="374" t="e">
        <f t="shared" si="3"/>
        <v>#N/A</v>
      </c>
      <c r="W30" s="540">
        <f t="shared" si="4"/>
        <v>33</v>
      </c>
      <c r="X30" s="375">
        <f t="shared" si="5"/>
        <v>42</v>
      </c>
      <c r="Y30" s="376" t="e">
        <f t="shared" si="6"/>
        <v>#VALUE!</v>
      </c>
      <c r="Z30" s="376"/>
      <c r="AA30" s="377" t="e">
        <f t="shared" si="7"/>
        <v>#VALUE!</v>
      </c>
      <c r="AB30" s="611"/>
      <c r="AC30" s="394" t="s">
        <v>44</v>
      </c>
    </row>
    <row r="31" spans="1:29" ht="13.5" customHeight="1">
      <c r="A31" s="374" t="s">
        <v>1860</v>
      </c>
      <c r="B31" s="770" t="s">
        <v>1858</v>
      </c>
      <c r="C31" s="407" t="s">
        <v>1859</v>
      </c>
      <c r="D31" s="414" t="s">
        <v>1127</v>
      </c>
      <c r="E31" s="534" t="s">
        <v>30</v>
      </c>
      <c r="F31" s="372" t="e">
        <f>VLOOKUP(E31*(-1),DISTPOF,2)</f>
        <v>#VALUE!</v>
      </c>
      <c r="G31" s="535">
        <v>10.2</v>
      </c>
      <c r="H31" s="373">
        <f>VLOOKUP(G31*(-1),VITPOF,2)</f>
        <v>7</v>
      </c>
      <c r="I31" s="536" t="s">
        <v>30</v>
      </c>
      <c r="J31" s="374" t="e">
        <f>VLOOKUP(I31*(-1),HAIPOF,2)</f>
        <v>#VALUE!</v>
      </c>
      <c r="K31" s="537">
        <v>2.65</v>
      </c>
      <c r="L31" s="373">
        <f t="shared" si="0"/>
        <v>9</v>
      </c>
      <c r="M31" s="539" t="s">
        <v>30</v>
      </c>
      <c r="N31" s="372" t="e">
        <f>VLOOKUP(M31,HAUTPOF,2)</f>
        <v>#N/A</v>
      </c>
      <c r="O31" s="538" t="s">
        <v>30</v>
      </c>
      <c r="P31" s="374" t="e">
        <f t="shared" si="1"/>
        <v>#N/A</v>
      </c>
      <c r="Q31" s="539" t="s">
        <v>30</v>
      </c>
      <c r="R31" s="372" t="e">
        <f>VLOOKUP(Q31,PDSPOF,2)</f>
        <v>#N/A</v>
      </c>
      <c r="S31" s="537">
        <v>16.3</v>
      </c>
      <c r="T31" s="373">
        <f t="shared" si="2"/>
        <v>25</v>
      </c>
      <c r="U31" s="542" t="s">
        <v>30</v>
      </c>
      <c r="V31" s="374" t="e">
        <f t="shared" si="3"/>
        <v>#N/A</v>
      </c>
      <c r="W31" s="540" t="e">
        <f t="shared" si="4"/>
        <v>#VALUE!</v>
      </c>
      <c r="X31" s="375">
        <f t="shared" si="5"/>
        <v>41</v>
      </c>
      <c r="Y31" s="376" t="e">
        <f t="shared" si="6"/>
        <v>#VALUE!</v>
      </c>
      <c r="Z31" s="376"/>
      <c r="AA31" s="377" t="e">
        <f t="shared" si="7"/>
        <v>#VALUE!</v>
      </c>
      <c r="AB31" s="611"/>
      <c r="AC31" s="394" t="s">
        <v>44</v>
      </c>
    </row>
    <row r="32" spans="1:29" ht="13.5" customHeight="1">
      <c r="A32" s="376" t="s">
        <v>2377</v>
      </c>
      <c r="B32" s="770" t="s">
        <v>2375</v>
      </c>
      <c r="C32" s="407" t="s">
        <v>2376</v>
      </c>
      <c r="D32" s="414" t="s">
        <v>175</v>
      </c>
      <c r="E32" s="534" t="s">
        <v>30</v>
      </c>
      <c r="F32" s="372" t="e">
        <f>VLOOKUP(E32*(-1),DISTPOF,2)</f>
        <v>#VALUE!</v>
      </c>
      <c r="G32" s="535">
        <v>9.4</v>
      </c>
      <c r="H32" s="373">
        <f>VLOOKUP(G32*(-1),VITPOF,2)</f>
        <v>12</v>
      </c>
      <c r="I32" s="536" t="s">
        <v>30</v>
      </c>
      <c r="J32" s="374" t="e">
        <f>VLOOKUP(I32*(-1),HAIPOF,2)</f>
        <v>#VALUE!</v>
      </c>
      <c r="K32" s="537">
        <v>2.9</v>
      </c>
      <c r="L32" s="373">
        <f t="shared" si="0"/>
        <v>14</v>
      </c>
      <c r="M32" s="539" t="s">
        <v>30</v>
      </c>
      <c r="N32" s="372" t="e">
        <f>VLOOKUP(M32,HAUTPOF,2)</f>
        <v>#N/A</v>
      </c>
      <c r="O32" s="538" t="s">
        <v>30</v>
      </c>
      <c r="P32" s="374" t="e">
        <f t="shared" si="1"/>
        <v>#N/A</v>
      </c>
      <c r="Q32" s="539" t="s">
        <v>30</v>
      </c>
      <c r="R32" s="372" t="e">
        <f>VLOOKUP(Q32,PDSPOF,2)</f>
        <v>#N/A</v>
      </c>
      <c r="S32" s="537">
        <v>11.3</v>
      </c>
      <c r="T32" s="373">
        <f t="shared" si="2"/>
        <v>15</v>
      </c>
      <c r="U32" s="542" t="s">
        <v>30</v>
      </c>
      <c r="V32" s="374" t="e">
        <f t="shared" si="3"/>
        <v>#N/A</v>
      </c>
      <c r="W32" s="540" t="e">
        <f t="shared" si="4"/>
        <v>#VALUE!</v>
      </c>
      <c r="X32" s="375">
        <f t="shared" si="5"/>
        <v>41</v>
      </c>
      <c r="Y32" s="376" t="e">
        <f t="shared" si="6"/>
        <v>#VALUE!</v>
      </c>
      <c r="Z32" s="376"/>
      <c r="AA32" s="377" t="e">
        <f t="shared" si="7"/>
        <v>#VALUE!</v>
      </c>
      <c r="AB32" s="611"/>
      <c r="AC32" s="394" t="s">
        <v>44</v>
      </c>
    </row>
    <row r="33" spans="1:29" ht="13.5" customHeight="1">
      <c r="A33" s="613">
        <v>1382755</v>
      </c>
      <c r="B33" s="769" t="s">
        <v>1139</v>
      </c>
      <c r="C33" s="614" t="s">
        <v>1455</v>
      </c>
      <c r="D33" s="615" t="s">
        <v>1126</v>
      </c>
      <c r="E33" s="534">
        <v>4.332</v>
      </c>
      <c r="F33" s="372">
        <f>VLOOKUP(E33*(-1),DISTPOF,2)</f>
        <v>13</v>
      </c>
      <c r="G33" s="535">
        <v>9.5</v>
      </c>
      <c r="H33" s="373">
        <f>VLOOKUP(G33*(-1),VITPOF,2)</f>
        <v>12</v>
      </c>
      <c r="I33" s="536" t="s">
        <v>30</v>
      </c>
      <c r="J33" s="374" t="e">
        <f>VLOOKUP(I33*(-1),HAIPOF,2)</f>
        <v>#VALUE!</v>
      </c>
      <c r="K33" s="537">
        <v>3.05</v>
      </c>
      <c r="L33" s="373">
        <f t="shared" si="0"/>
        <v>15</v>
      </c>
      <c r="M33" s="539">
        <v>0.85</v>
      </c>
      <c r="N33" s="372">
        <f>VLOOKUP(M33,HAUTPOF,2)</f>
        <v>6</v>
      </c>
      <c r="O33" s="538" t="s">
        <v>30</v>
      </c>
      <c r="P33" s="374" t="e">
        <f t="shared" si="1"/>
        <v>#N/A</v>
      </c>
      <c r="Q33" s="539">
        <v>4.8</v>
      </c>
      <c r="R33" s="372">
        <f>VLOOKUP(Q33,PDSPOF,2)</f>
        <v>5</v>
      </c>
      <c r="S33" s="537">
        <v>9.1</v>
      </c>
      <c r="T33" s="373">
        <f t="shared" si="2"/>
        <v>12</v>
      </c>
      <c r="U33" s="542" t="s">
        <v>30</v>
      </c>
      <c r="V33" s="374" t="e">
        <f t="shared" si="3"/>
        <v>#N/A</v>
      </c>
      <c r="W33" s="540">
        <f t="shared" si="4"/>
        <v>24</v>
      </c>
      <c r="X33" s="375">
        <f t="shared" si="5"/>
        <v>39</v>
      </c>
      <c r="Y33" s="376" t="e">
        <f t="shared" si="6"/>
        <v>#VALUE!</v>
      </c>
      <c r="Z33" s="376"/>
      <c r="AA33" s="377" t="e">
        <f t="shared" si="7"/>
        <v>#VALUE!</v>
      </c>
      <c r="AB33" s="611"/>
      <c r="AC33" s="394" t="s">
        <v>44</v>
      </c>
    </row>
    <row r="34" spans="1:29" ht="13.5" customHeight="1">
      <c r="A34" s="613">
        <v>1383621</v>
      </c>
      <c r="B34" s="769" t="s">
        <v>1151</v>
      </c>
      <c r="C34" s="614" t="s">
        <v>1152</v>
      </c>
      <c r="D34" s="615" t="s">
        <v>1126</v>
      </c>
      <c r="E34" s="534">
        <v>4.261</v>
      </c>
      <c r="F34" s="372">
        <f>VLOOKUP(E34*(-1),DISTPOF,2)</f>
        <v>14</v>
      </c>
      <c r="G34" s="535">
        <v>9.5</v>
      </c>
      <c r="H34" s="373">
        <f>VLOOKUP(G34*(-1),VITPOF,2)</f>
        <v>12</v>
      </c>
      <c r="I34" s="536" t="s">
        <v>30</v>
      </c>
      <c r="J34" s="374" t="e">
        <f>VLOOKUP(I34*(-1),HAIPOF,2)</f>
        <v>#VALUE!</v>
      </c>
      <c r="K34" s="537">
        <v>2.6</v>
      </c>
      <c r="L34" s="373">
        <f t="shared" si="0"/>
        <v>8</v>
      </c>
      <c r="M34" s="539">
        <v>0.75</v>
      </c>
      <c r="N34" s="372">
        <f>VLOOKUP(M34,HAUTPOF,2)</f>
        <v>5</v>
      </c>
      <c r="O34" s="538" t="s">
        <v>30</v>
      </c>
      <c r="P34" s="374" t="e">
        <f t="shared" si="1"/>
        <v>#N/A</v>
      </c>
      <c r="Q34" s="539">
        <v>4.65</v>
      </c>
      <c r="R34" s="372">
        <f>VLOOKUP(Q34,PDSPOF,2)</f>
        <v>5</v>
      </c>
      <c r="S34" s="537">
        <v>10.3</v>
      </c>
      <c r="T34" s="373">
        <f t="shared" si="2"/>
        <v>13</v>
      </c>
      <c r="U34" s="542" t="s">
        <v>30</v>
      </c>
      <c r="V34" s="374" t="e">
        <f t="shared" si="3"/>
        <v>#N/A</v>
      </c>
      <c r="W34" s="540">
        <f t="shared" si="4"/>
        <v>24</v>
      </c>
      <c r="X34" s="375">
        <f t="shared" si="5"/>
        <v>33</v>
      </c>
      <c r="Y34" s="376" t="e">
        <f t="shared" si="6"/>
        <v>#VALUE!</v>
      </c>
      <c r="Z34" s="376"/>
      <c r="AA34" s="377" t="e">
        <f t="shared" si="7"/>
        <v>#VALUE!</v>
      </c>
      <c r="AB34" s="611"/>
      <c r="AC34" s="394" t="s">
        <v>44</v>
      </c>
    </row>
    <row r="35" spans="1:29" ht="13.5" customHeight="1">
      <c r="A35" s="613" t="s">
        <v>1501</v>
      </c>
      <c r="B35" s="769" t="s">
        <v>1499</v>
      </c>
      <c r="C35" s="614" t="s">
        <v>1500</v>
      </c>
      <c r="D35" s="615" t="s">
        <v>158</v>
      </c>
      <c r="E35" s="534">
        <v>4.164</v>
      </c>
      <c r="F35" s="372">
        <f>VLOOKUP(E35*(-1),DISTPOF,2)</f>
        <v>15</v>
      </c>
      <c r="G35" s="535">
        <v>9.1</v>
      </c>
      <c r="H35" s="373">
        <f>VLOOKUP(G35*(-1),VITPOF,2)</f>
        <v>13</v>
      </c>
      <c r="I35" s="536" t="s">
        <v>30</v>
      </c>
      <c r="J35" s="374" t="e">
        <f>VLOOKUP(I35*(-1),HAIPOF,2)</f>
        <v>#VALUE!</v>
      </c>
      <c r="K35" s="537">
        <v>3</v>
      </c>
      <c r="L35" s="373">
        <f t="shared" si="0"/>
        <v>15</v>
      </c>
      <c r="M35" s="539">
        <v>0.85</v>
      </c>
      <c r="N35" s="372">
        <f>VLOOKUP(M35,HAUTPOF,2)</f>
        <v>6</v>
      </c>
      <c r="O35" s="538" t="s">
        <v>30</v>
      </c>
      <c r="P35" s="374" t="e">
        <f t="shared" si="1"/>
        <v>#N/A</v>
      </c>
      <c r="Q35" s="539">
        <v>4.8</v>
      </c>
      <c r="R35" s="372">
        <f>VLOOKUP(Q35,PDSPOF,2)</f>
        <v>5</v>
      </c>
      <c r="S35" s="537">
        <v>6.1</v>
      </c>
      <c r="T35" s="373">
        <f t="shared" si="2"/>
        <v>5</v>
      </c>
      <c r="U35" s="542" t="s">
        <v>30</v>
      </c>
      <c r="V35" s="374" t="e">
        <f t="shared" si="3"/>
        <v>#N/A</v>
      </c>
      <c r="W35" s="540">
        <f t="shared" si="4"/>
        <v>26</v>
      </c>
      <c r="X35" s="375">
        <f t="shared" si="5"/>
        <v>33</v>
      </c>
      <c r="Y35" s="376" t="e">
        <f t="shared" si="6"/>
        <v>#VALUE!</v>
      </c>
      <c r="Z35" s="376"/>
      <c r="AA35" s="377" t="e">
        <f t="shared" si="7"/>
        <v>#VALUE!</v>
      </c>
      <c r="AB35" s="611"/>
      <c r="AC35" s="394" t="s">
        <v>44</v>
      </c>
    </row>
    <row r="36" spans="1:29" ht="13.5" customHeight="1">
      <c r="A36" s="613" t="s">
        <v>1863</v>
      </c>
      <c r="B36" s="769" t="s">
        <v>1861</v>
      </c>
      <c r="C36" s="614" t="s">
        <v>1862</v>
      </c>
      <c r="D36" s="615" t="s">
        <v>1127</v>
      </c>
      <c r="E36" s="534">
        <v>4.348</v>
      </c>
      <c r="F36" s="372">
        <f>VLOOKUP(E36*(-1),DISTPOF,2)</f>
        <v>13</v>
      </c>
      <c r="G36" s="535">
        <v>9.8</v>
      </c>
      <c r="H36" s="373">
        <f>VLOOKUP(G36*(-1),VITPOF,2)</f>
        <v>9</v>
      </c>
      <c r="I36" s="536" t="s">
        <v>30</v>
      </c>
      <c r="J36" s="374" t="e">
        <f>VLOOKUP(I36*(-1),HAIPOF,2)</f>
        <v>#VALUE!</v>
      </c>
      <c r="K36" s="537">
        <v>2.55</v>
      </c>
      <c r="L36" s="373">
        <f t="shared" si="0"/>
        <v>8</v>
      </c>
      <c r="M36" s="539">
        <v>0.9</v>
      </c>
      <c r="N36" s="372">
        <f>VLOOKUP(M36,HAUTPOF,2)</f>
        <v>8</v>
      </c>
      <c r="O36" s="538" t="s">
        <v>30</v>
      </c>
      <c r="P36" s="374" t="e">
        <f t="shared" si="1"/>
        <v>#N/A</v>
      </c>
      <c r="Q36" s="539">
        <v>5.75</v>
      </c>
      <c r="R36" s="372">
        <f>VLOOKUP(Q36,PDSPOF,2)</f>
        <v>14</v>
      </c>
      <c r="S36" s="537">
        <v>8.7</v>
      </c>
      <c r="T36" s="373">
        <f t="shared" si="2"/>
        <v>11</v>
      </c>
      <c r="U36" s="542" t="s">
        <v>30</v>
      </c>
      <c r="V36" s="374" t="e">
        <f t="shared" si="3"/>
        <v>#N/A</v>
      </c>
      <c r="W36" s="540">
        <f t="shared" si="4"/>
        <v>35</v>
      </c>
      <c r="X36" s="375">
        <f t="shared" si="5"/>
        <v>28</v>
      </c>
      <c r="Y36" s="376" t="e">
        <f t="shared" si="6"/>
        <v>#VALUE!</v>
      </c>
      <c r="Z36" s="376"/>
      <c r="AA36" s="377" t="e">
        <f t="shared" si="7"/>
        <v>#VALUE!</v>
      </c>
      <c r="AB36" s="611"/>
      <c r="AC36" s="394" t="s">
        <v>44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I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1.421875" defaultRowHeight="13.5" customHeight="1"/>
  <cols>
    <col min="1" max="1" width="9.140625" style="596" bestFit="1" customWidth="1"/>
    <col min="2" max="2" width="25.00390625" style="349" customWidth="1"/>
    <col min="3" max="3" width="16.421875" style="349" bestFit="1" customWidth="1"/>
    <col min="4" max="4" width="6.57421875" style="349" bestFit="1" customWidth="1"/>
    <col min="5" max="5" width="6.28125" style="379" hidden="1" customWidth="1"/>
    <col min="6" max="6" width="3.7109375" style="380" hidden="1" customWidth="1"/>
    <col min="7" max="7" width="4.28125" style="381" customWidth="1"/>
    <col min="8" max="8" width="4.7109375" style="382" customWidth="1"/>
    <col min="9" max="9" width="4.28125" style="383" hidden="1" customWidth="1"/>
    <col min="10" max="10" width="3.28125" style="382" hidden="1" customWidth="1"/>
    <col min="11" max="11" width="4.8515625" style="384" hidden="1" customWidth="1"/>
    <col min="12" max="12" width="3.57421875" style="385" hidden="1" customWidth="1"/>
    <col min="13" max="13" width="4.28125" style="384" customWidth="1"/>
    <col min="14" max="14" width="4.7109375" style="382" customWidth="1"/>
    <col min="15" max="15" width="5.28125" style="386" hidden="1" customWidth="1"/>
    <col min="16" max="16" width="3.28125" style="382" hidden="1" customWidth="1"/>
    <col min="17" max="17" width="5.00390625" style="384" hidden="1" customWidth="1"/>
    <col min="18" max="18" width="4.140625" style="382" hidden="1" customWidth="1"/>
    <col min="19" max="19" width="5.28125" style="384" customWidth="1"/>
    <col min="20" max="20" width="4.7109375" style="385" customWidth="1"/>
    <col min="21" max="21" width="5.28125" style="386" hidden="1" customWidth="1"/>
    <col min="22" max="22" width="4.140625" style="382" hidden="1" customWidth="1"/>
    <col min="23" max="23" width="3.8515625" style="387" hidden="1" customWidth="1"/>
    <col min="24" max="24" width="4.421875" style="380" customWidth="1"/>
    <col min="25" max="25" width="3.8515625" style="382" hidden="1" customWidth="1"/>
    <col min="26" max="26" width="4.57421875" style="382" customWidth="1"/>
    <col min="27" max="27" width="3.8515625" style="382" hidden="1" customWidth="1"/>
    <col min="28" max="28" width="4.57421875" style="380" hidden="1" customWidth="1"/>
    <col min="29" max="29" width="4.28125" style="390" bestFit="1" customWidth="1"/>
    <col min="30" max="16384" width="11.421875" style="349" customWidth="1"/>
  </cols>
  <sheetData>
    <row r="1" spans="1:29" ht="13.5" customHeight="1">
      <c r="A1" s="358"/>
      <c r="B1" s="389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9" t="s">
        <v>195</v>
      </c>
      <c r="L1" s="360"/>
      <c r="M1" s="356" t="s">
        <v>196</v>
      </c>
      <c r="N1" s="353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55"/>
      <c r="AB1" s="362"/>
      <c r="AC1" s="382"/>
    </row>
    <row r="2" spans="1:165" ht="13.5" customHeight="1">
      <c r="A2" s="557" t="s">
        <v>48</v>
      </c>
      <c r="B2" s="410" t="s">
        <v>3</v>
      </c>
      <c r="C2" s="410" t="s">
        <v>4</v>
      </c>
      <c r="D2" s="410" t="s">
        <v>5</v>
      </c>
      <c r="E2" s="534" t="s">
        <v>0</v>
      </c>
      <c r="F2" s="540" t="s">
        <v>1</v>
      </c>
      <c r="G2" s="535" t="s">
        <v>2</v>
      </c>
      <c r="H2" s="373" t="s">
        <v>1</v>
      </c>
      <c r="I2" s="752" t="s">
        <v>11</v>
      </c>
      <c r="J2" s="557" t="s">
        <v>1</v>
      </c>
      <c r="K2" s="539" t="s">
        <v>31</v>
      </c>
      <c r="L2" s="372" t="s">
        <v>1</v>
      </c>
      <c r="M2" s="537" t="s">
        <v>29</v>
      </c>
      <c r="N2" s="373" t="s">
        <v>1</v>
      </c>
      <c r="O2" s="753" t="s">
        <v>7</v>
      </c>
      <c r="P2" s="557" t="s">
        <v>1</v>
      </c>
      <c r="Q2" s="539" t="s">
        <v>8</v>
      </c>
      <c r="R2" s="372" t="s">
        <v>1</v>
      </c>
      <c r="S2" s="537" t="s">
        <v>12</v>
      </c>
      <c r="T2" s="373" t="s">
        <v>1</v>
      </c>
      <c r="U2" s="753" t="s">
        <v>6</v>
      </c>
      <c r="V2" s="557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7" t="s">
        <v>9</v>
      </c>
      <c r="AB2" s="558" t="s">
        <v>1123</v>
      </c>
      <c r="AC2" s="759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4.25" customHeight="1">
      <c r="A3" s="430">
        <v>1316188</v>
      </c>
      <c r="B3" s="772" t="s">
        <v>1167</v>
      </c>
      <c r="C3" s="617" t="s">
        <v>1168</v>
      </c>
      <c r="D3" s="615" t="s">
        <v>1126</v>
      </c>
      <c r="E3" s="534" t="s">
        <v>30</v>
      </c>
      <c r="F3" s="372" t="e">
        <f aca="true" t="shared" si="0" ref="F3:F44">VLOOKUP(E3*(-1),DIST,2)</f>
        <v>#VALUE!</v>
      </c>
      <c r="G3" s="535">
        <v>7.7</v>
      </c>
      <c r="H3" s="373">
        <f aca="true" t="shared" si="1" ref="H3:H44">VLOOKUP(G3*(-1),VIT,2)</f>
        <v>30</v>
      </c>
      <c r="I3" s="541" t="s">
        <v>30</v>
      </c>
      <c r="J3" s="374" t="e">
        <f aca="true" t="shared" si="2" ref="J3:J44">VLOOKUP(I3*(-1),HAIES50,2)</f>
        <v>#VALUE!</v>
      </c>
      <c r="K3" s="539" t="s">
        <v>30</v>
      </c>
      <c r="L3" s="372" t="e">
        <f aca="true" t="shared" si="3" ref="L3:L44">VLOOKUP(K3,LONG,2)</f>
        <v>#N/A</v>
      </c>
      <c r="M3" s="537">
        <v>1.2</v>
      </c>
      <c r="N3" s="373">
        <f aca="true" t="shared" si="4" ref="N3:N41">VLOOKUP(M3,HAUT,2)</f>
        <v>22</v>
      </c>
      <c r="O3" s="538" t="s">
        <v>30</v>
      </c>
      <c r="P3" s="374" t="e">
        <f aca="true" t="shared" si="5" ref="P3:P44">VLOOKUP(O3,TRIPL,2)</f>
        <v>#N/A</v>
      </c>
      <c r="Q3" s="539" t="s">
        <v>30</v>
      </c>
      <c r="R3" s="372" t="e">
        <f aca="true" t="shared" si="6" ref="R3:R44">VLOOKUP(Q3,PDS,2)</f>
        <v>#N/A</v>
      </c>
      <c r="S3" s="537">
        <v>31.9</v>
      </c>
      <c r="T3" s="373">
        <f aca="true" t="shared" si="7" ref="T3:T44">VLOOKUP(S3,VORT,2)</f>
        <v>41</v>
      </c>
      <c r="U3" s="538" t="s">
        <v>30</v>
      </c>
      <c r="V3" s="374" t="e">
        <f aca="true" t="shared" si="8" ref="V3:V44">VLOOKUP(U3,CERC,2)</f>
        <v>#N/A</v>
      </c>
      <c r="W3" s="540" t="e">
        <f aca="true" t="shared" si="9" ref="W3:W44">SUM(F3,L3,R3)</f>
        <v>#VALUE!</v>
      </c>
      <c r="X3" s="375">
        <f aca="true" t="shared" si="10" ref="X3:X44">H3+N3+T3</f>
        <v>93</v>
      </c>
      <c r="Y3" s="376" t="e">
        <f aca="true" t="shared" si="11" ref="Y3:Y44">J3+P3+V3</f>
        <v>#VALUE!</v>
      </c>
      <c r="Z3" s="776">
        <v>1</v>
      </c>
      <c r="AA3" s="377" t="e">
        <f aca="true" t="shared" si="12" ref="AA3:AA44">W3+X3+Y3</f>
        <v>#VALUE!</v>
      </c>
      <c r="AB3" s="611"/>
      <c r="AC3" s="394" t="s">
        <v>45</v>
      </c>
    </row>
    <row r="4" spans="1:29" ht="13.5" customHeight="1">
      <c r="A4" s="430" t="s">
        <v>2306</v>
      </c>
      <c r="B4" s="772" t="s">
        <v>2304</v>
      </c>
      <c r="C4" s="617" t="s">
        <v>2305</v>
      </c>
      <c r="D4" s="615" t="s">
        <v>151</v>
      </c>
      <c r="E4" s="534">
        <v>3.506</v>
      </c>
      <c r="F4" s="372">
        <f t="shared" si="0"/>
        <v>16</v>
      </c>
      <c r="G4" s="535">
        <v>7.8</v>
      </c>
      <c r="H4" s="373">
        <f t="shared" si="1"/>
        <v>29</v>
      </c>
      <c r="I4" s="541" t="s">
        <v>30</v>
      </c>
      <c r="J4" s="374" t="e">
        <f t="shared" si="2"/>
        <v>#VALUE!</v>
      </c>
      <c r="K4" s="539">
        <v>3.85</v>
      </c>
      <c r="L4" s="372">
        <f t="shared" si="3"/>
        <v>25</v>
      </c>
      <c r="M4" s="537">
        <v>1.1</v>
      </c>
      <c r="N4" s="373">
        <f t="shared" si="4"/>
        <v>14</v>
      </c>
      <c r="O4" s="538" t="s">
        <v>30</v>
      </c>
      <c r="P4" s="374" t="e">
        <f t="shared" si="5"/>
        <v>#N/A</v>
      </c>
      <c r="Q4" s="539">
        <v>8.55</v>
      </c>
      <c r="R4" s="372">
        <f t="shared" si="6"/>
        <v>28</v>
      </c>
      <c r="S4" s="537">
        <v>33.9</v>
      </c>
      <c r="T4" s="373">
        <f t="shared" si="7"/>
        <v>44</v>
      </c>
      <c r="U4" s="538" t="s">
        <v>30</v>
      </c>
      <c r="V4" s="374" t="e">
        <f t="shared" si="8"/>
        <v>#N/A</v>
      </c>
      <c r="W4" s="540">
        <f t="shared" si="9"/>
        <v>69</v>
      </c>
      <c r="X4" s="375">
        <f t="shared" si="10"/>
        <v>87</v>
      </c>
      <c r="Y4" s="376" t="e">
        <f t="shared" si="11"/>
        <v>#VALUE!</v>
      </c>
      <c r="Z4" s="776">
        <v>2</v>
      </c>
      <c r="AA4" s="377" t="e">
        <f t="shared" si="12"/>
        <v>#VALUE!</v>
      </c>
      <c r="AB4" s="611"/>
      <c r="AC4" s="394" t="s">
        <v>45</v>
      </c>
    </row>
    <row r="5" spans="1:29" ht="12.75" customHeight="1">
      <c r="A5" s="430">
        <v>1320095</v>
      </c>
      <c r="B5" s="772" t="s">
        <v>1245</v>
      </c>
      <c r="C5" s="617" t="s">
        <v>1247</v>
      </c>
      <c r="D5" s="615" t="s">
        <v>169</v>
      </c>
      <c r="E5" s="534">
        <v>3.361</v>
      </c>
      <c r="F5" s="372">
        <f t="shared" si="0"/>
        <v>23</v>
      </c>
      <c r="G5" s="535">
        <v>8.1</v>
      </c>
      <c r="H5" s="373">
        <f t="shared" si="1"/>
        <v>26</v>
      </c>
      <c r="I5" s="541" t="s">
        <v>30</v>
      </c>
      <c r="J5" s="374" t="e">
        <f t="shared" si="2"/>
        <v>#VALUE!</v>
      </c>
      <c r="K5" s="539">
        <v>3.7</v>
      </c>
      <c r="L5" s="372">
        <f t="shared" si="3"/>
        <v>23</v>
      </c>
      <c r="M5" s="537">
        <v>1.1</v>
      </c>
      <c r="N5" s="373">
        <f t="shared" si="4"/>
        <v>14</v>
      </c>
      <c r="O5" s="538" t="s">
        <v>30</v>
      </c>
      <c r="P5" s="374" t="e">
        <f t="shared" si="5"/>
        <v>#N/A</v>
      </c>
      <c r="Q5" s="539">
        <v>9.1</v>
      </c>
      <c r="R5" s="372">
        <f t="shared" si="6"/>
        <v>29</v>
      </c>
      <c r="S5" s="537">
        <v>35.2</v>
      </c>
      <c r="T5" s="373">
        <f t="shared" si="7"/>
        <v>45</v>
      </c>
      <c r="U5" s="538" t="s">
        <v>30</v>
      </c>
      <c r="V5" s="374" t="e">
        <f t="shared" si="8"/>
        <v>#N/A</v>
      </c>
      <c r="W5" s="540">
        <f t="shared" si="9"/>
        <v>75</v>
      </c>
      <c r="X5" s="375">
        <f t="shared" si="10"/>
        <v>85</v>
      </c>
      <c r="Y5" s="376" t="e">
        <f t="shared" si="11"/>
        <v>#VALUE!</v>
      </c>
      <c r="Z5" s="776">
        <v>3</v>
      </c>
      <c r="AA5" s="377" t="e">
        <f t="shared" si="12"/>
        <v>#VALUE!</v>
      </c>
      <c r="AB5" s="611"/>
      <c r="AC5" s="394" t="s">
        <v>45</v>
      </c>
    </row>
    <row r="6" spans="1:29" ht="13.5" customHeight="1">
      <c r="A6" s="430" t="s">
        <v>2299</v>
      </c>
      <c r="B6" s="772" t="s">
        <v>2298</v>
      </c>
      <c r="C6" s="617" t="s">
        <v>1570</v>
      </c>
      <c r="D6" s="615" t="s">
        <v>151</v>
      </c>
      <c r="E6" s="534">
        <v>3.563</v>
      </c>
      <c r="F6" s="372">
        <f t="shared" si="0"/>
        <v>15</v>
      </c>
      <c r="G6" s="535">
        <v>8.2</v>
      </c>
      <c r="H6" s="373">
        <f t="shared" si="1"/>
        <v>24</v>
      </c>
      <c r="I6" s="541" t="s">
        <v>30</v>
      </c>
      <c r="J6" s="374" t="e">
        <f t="shared" si="2"/>
        <v>#VALUE!</v>
      </c>
      <c r="K6" s="539">
        <v>3.9</v>
      </c>
      <c r="L6" s="372">
        <f t="shared" si="3"/>
        <v>26</v>
      </c>
      <c r="M6" s="537">
        <v>1.1</v>
      </c>
      <c r="N6" s="373">
        <f t="shared" si="4"/>
        <v>14</v>
      </c>
      <c r="O6" s="538" t="s">
        <v>30</v>
      </c>
      <c r="P6" s="374" t="e">
        <f t="shared" si="5"/>
        <v>#N/A</v>
      </c>
      <c r="Q6" s="539">
        <v>9.37</v>
      </c>
      <c r="R6" s="372">
        <f t="shared" si="6"/>
        <v>29</v>
      </c>
      <c r="S6" s="537">
        <v>33.8</v>
      </c>
      <c r="T6" s="373">
        <f t="shared" si="7"/>
        <v>44</v>
      </c>
      <c r="U6" s="538" t="s">
        <v>30</v>
      </c>
      <c r="V6" s="374" t="e">
        <f t="shared" si="8"/>
        <v>#N/A</v>
      </c>
      <c r="W6" s="540">
        <f t="shared" si="9"/>
        <v>70</v>
      </c>
      <c r="X6" s="375">
        <f t="shared" si="10"/>
        <v>82</v>
      </c>
      <c r="Y6" s="376" t="e">
        <f t="shared" si="11"/>
        <v>#VALUE!</v>
      </c>
      <c r="Z6" s="376">
        <v>4</v>
      </c>
      <c r="AA6" s="377" t="e">
        <f t="shared" si="12"/>
        <v>#VALUE!</v>
      </c>
      <c r="AB6" s="611"/>
      <c r="AC6" s="394" t="s">
        <v>45</v>
      </c>
    </row>
    <row r="7" spans="1:29" ht="13.5" customHeight="1">
      <c r="A7" s="430" t="s">
        <v>1748</v>
      </c>
      <c r="B7" s="772" t="s">
        <v>1747</v>
      </c>
      <c r="C7" s="617" t="s">
        <v>1535</v>
      </c>
      <c r="D7" s="615" t="s">
        <v>153</v>
      </c>
      <c r="E7" s="534">
        <v>3.487</v>
      </c>
      <c r="F7" s="372">
        <f t="shared" si="0"/>
        <v>16</v>
      </c>
      <c r="G7" s="535">
        <v>8.1</v>
      </c>
      <c r="H7" s="373">
        <f t="shared" si="1"/>
        <v>26</v>
      </c>
      <c r="I7" s="541" t="s">
        <v>30</v>
      </c>
      <c r="J7" s="374" t="e">
        <f t="shared" si="2"/>
        <v>#VALUE!</v>
      </c>
      <c r="K7" s="539">
        <v>3.6</v>
      </c>
      <c r="L7" s="372">
        <f t="shared" si="3"/>
        <v>22</v>
      </c>
      <c r="M7" s="537">
        <v>0.9</v>
      </c>
      <c r="N7" s="373">
        <f t="shared" si="4"/>
        <v>5</v>
      </c>
      <c r="O7" s="538" t="s">
        <v>30</v>
      </c>
      <c r="P7" s="374" t="e">
        <f t="shared" si="5"/>
        <v>#N/A</v>
      </c>
      <c r="Q7" s="539">
        <v>6.88</v>
      </c>
      <c r="R7" s="372">
        <f t="shared" si="6"/>
        <v>23</v>
      </c>
      <c r="S7" s="537">
        <v>32.4</v>
      </c>
      <c r="T7" s="373">
        <f t="shared" si="7"/>
        <v>43</v>
      </c>
      <c r="U7" s="538" t="s">
        <v>30</v>
      </c>
      <c r="V7" s="374" t="e">
        <f t="shared" si="8"/>
        <v>#N/A</v>
      </c>
      <c r="W7" s="540">
        <f t="shared" si="9"/>
        <v>61</v>
      </c>
      <c r="X7" s="375">
        <f t="shared" si="10"/>
        <v>74</v>
      </c>
      <c r="Y7" s="376" t="e">
        <f t="shared" si="11"/>
        <v>#VALUE!</v>
      </c>
      <c r="Z7" s="376">
        <v>5</v>
      </c>
      <c r="AA7" s="377" t="e">
        <f t="shared" si="12"/>
        <v>#VALUE!</v>
      </c>
      <c r="AB7" s="611"/>
      <c r="AC7" s="394" t="s">
        <v>45</v>
      </c>
    </row>
    <row r="8" spans="1:29" ht="12.75" customHeight="1">
      <c r="A8" s="430">
        <v>1308497</v>
      </c>
      <c r="B8" s="772" t="s">
        <v>1208</v>
      </c>
      <c r="C8" s="617" t="s">
        <v>1205</v>
      </c>
      <c r="D8" s="615" t="s">
        <v>1126</v>
      </c>
      <c r="E8" s="534">
        <v>3.474</v>
      </c>
      <c r="F8" s="372">
        <f t="shared" si="0"/>
        <v>17</v>
      </c>
      <c r="G8" s="535">
        <v>8.3</v>
      </c>
      <c r="H8" s="373">
        <f t="shared" si="1"/>
        <v>23</v>
      </c>
      <c r="I8" s="541" t="s">
        <v>30</v>
      </c>
      <c r="J8" s="374" t="e">
        <f t="shared" si="2"/>
        <v>#VALUE!</v>
      </c>
      <c r="K8" s="539">
        <v>3.65</v>
      </c>
      <c r="L8" s="372">
        <f t="shared" si="3"/>
        <v>22</v>
      </c>
      <c r="M8" s="537">
        <v>1.15</v>
      </c>
      <c r="N8" s="373">
        <f t="shared" si="4"/>
        <v>19</v>
      </c>
      <c r="O8" s="538" t="s">
        <v>30</v>
      </c>
      <c r="P8" s="374" t="e">
        <f t="shared" si="5"/>
        <v>#N/A</v>
      </c>
      <c r="Q8" s="539">
        <v>7.71</v>
      </c>
      <c r="R8" s="372">
        <f t="shared" si="6"/>
        <v>27</v>
      </c>
      <c r="S8" s="537">
        <v>24.3</v>
      </c>
      <c r="T8" s="373">
        <f t="shared" si="7"/>
        <v>32</v>
      </c>
      <c r="U8" s="538" t="s">
        <v>30</v>
      </c>
      <c r="V8" s="374" t="e">
        <f t="shared" si="8"/>
        <v>#N/A</v>
      </c>
      <c r="W8" s="540">
        <f t="shared" si="9"/>
        <v>66</v>
      </c>
      <c r="X8" s="375">
        <f t="shared" si="10"/>
        <v>74</v>
      </c>
      <c r="Y8" s="376" t="e">
        <f t="shared" si="11"/>
        <v>#VALUE!</v>
      </c>
      <c r="Z8" s="376">
        <v>5</v>
      </c>
      <c r="AA8" s="377" t="e">
        <f t="shared" si="12"/>
        <v>#VALUE!</v>
      </c>
      <c r="AB8" s="611"/>
      <c r="AC8" s="394" t="s">
        <v>45</v>
      </c>
    </row>
    <row r="9" spans="1:29" ht="14.25">
      <c r="A9" s="618">
        <v>1489043</v>
      </c>
      <c r="B9" s="773" t="s">
        <v>1169</v>
      </c>
      <c r="C9" s="600" t="s">
        <v>1170</v>
      </c>
      <c r="D9" s="615" t="s">
        <v>1126</v>
      </c>
      <c r="E9" s="534" t="s">
        <v>30</v>
      </c>
      <c r="F9" s="372" t="e">
        <f t="shared" si="0"/>
        <v>#VALUE!</v>
      </c>
      <c r="G9" s="535">
        <v>8.1</v>
      </c>
      <c r="H9" s="373">
        <f t="shared" si="1"/>
        <v>26</v>
      </c>
      <c r="I9" s="541" t="s">
        <v>30</v>
      </c>
      <c r="J9" s="374" t="e">
        <f t="shared" si="2"/>
        <v>#VALUE!</v>
      </c>
      <c r="K9" s="539" t="s">
        <v>30</v>
      </c>
      <c r="L9" s="372" t="e">
        <f t="shared" si="3"/>
        <v>#N/A</v>
      </c>
      <c r="M9" s="537">
        <v>1.1</v>
      </c>
      <c r="N9" s="373">
        <f t="shared" si="4"/>
        <v>14</v>
      </c>
      <c r="O9" s="538" t="s">
        <v>30</v>
      </c>
      <c r="P9" s="374" t="e">
        <f t="shared" si="5"/>
        <v>#N/A</v>
      </c>
      <c r="Q9" s="539" t="s">
        <v>30</v>
      </c>
      <c r="R9" s="372" t="e">
        <f t="shared" si="6"/>
        <v>#N/A</v>
      </c>
      <c r="S9" s="537">
        <v>26.2</v>
      </c>
      <c r="T9" s="373">
        <f t="shared" si="7"/>
        <v>33</v>
      </c>
      <c r="U9" s="538" t="s">
        <v>30</v>
      </c>
      <c r="V9" s="374" t="e">
        <f t="shared" si="8"/>
        <v>#N/A</v>
      </c>
      <c r="W9" s="540" t="e">
        <f t="shared" si="9"/>
        <v>#VALUE!</v>
      </c>
      <c r="X9" s="375">
        <f t="shared" si="10"/>
        <v>73</v>
      </c>
      <c r="Y9" s="376" t="e">
        <f t="shared" si="11"/>
        <v>#VALUE!</v>
      </c>
      <c r="Z9" s="376">
        <v>7</v>
      </c>
      <c r="AA9" s="377" t="e">
        <f t="shared" si="12"/>
        <v>#VALUE!</v>
      </c>
      <c r="AB9" s="611"/>
      <c r="AC9" s="394" t="s">
        <v>45</v>
      </c>
    </row>
    <row r="10" spans="1:29" ht="13.5" customHeight="1">
      <c r="A10" s="374" t="s">
        <v>1536</v>
      </c>
      <c r="B10" s="770" t="s">
        <v>1493</v>
      </c>
      <c r="C10" s="407" t="s">
        <v>1535</v>
      </c>
      <c r="D10" s="414" t="s">
        <v>158</v>
      </c>
      <c r="E10" s="534" t="s">
        <v>30</v>
      </c>
      <c r="F10" s="372" t="e">
        <f t="shared" si="0"/>
        <v>#VALUE!</v>
      </c>
      <c r="G10" s="535">
        <v>7.8</v>
      </c>
      <c r="H10" s="373">
        <f t="shared" si="1"/>
        <v>29</v>
      </c>
      <c r="I10" s="541" t="s">
        <v>30</v>
      </c>
      <c r="J10" s="374" t="e">
        <f t="shared" si="2"/>
        <v>#VALUE!</v>
      </c>
      <c r="K10" s="539" t="s">
        <v>30</v>
      </c>
      <c r="L10" s="372" t="e">
        <f t="shared" si="3"/>
        <v>#N/A</v>
      </c>
      <c r="M10" s="537">
        <v>1.05</v>
      </c>
      <c r="N10" s="373">
        <f t="shared" si="4"/>
        <v>9</v>
      </c>
      <c r="O10" s="538" t="s">
        <v>30</v>
      </c>
      <c r="P10" s="374" t="e">
        <f t="shared" si="5"/>
        <v>#N/A</v>
      </c>
      <c r="Q10" s="539" t="s">
        <v>30</v>
      </c>
      <c r="R10" s="372" t="e">
        <f t="shared" si="6"/>
        <v>#N/A</v>
      </c>
      <c r="S10" s="537">
        <v>26.7</v>
      </c>
      <c r="T10" s="373">
        <f t="shared" si="7"/>
        <v>34</v>
      </c>
      <c r="U10" s="538" t="s">
        <v>30</v>
      </c>
      <c r="V10" s="374" t="e">
        <f t="shared" si="8"/>
        <v>#N/A</v>
      </c>
      <c r="W10" s="540" t="e">
        <f t="shared" si="9"/>
        <v>#VALUE!</v>
      </c>
      <c r="X10" s="375">
        <f t="shared" si="10"/>
        <v>72</v>
      </c>
      <c r="Y10" s="376" t="e">
        <f t="shared" si="11"/>
        <v>#VALUE!</v>
      </c>
      <c r="Z10" s="376">
        <v>8</v>
      </c>
      <c r="AA10" s="377" t="e">
        <f t="shared" si="12"/>
        <v>#VALUE!</v>
      </c>
      <c r="AB10" s="611"/>
      <c r="AC10" s="394" t="s">
        <v>45</v>
      </c>
    </row>
    <row r="11" spans="1:29" ht="13.5" customHeight="1">
      <c r="A11" s="430" t="s">
        <v>2192</v>
      </c>
      <c r="B11" s="772" t="s">
        <v>2191</v>
      </c>
      <c r="C11" s="617" t="s">
        <v>1684</v>
      </c>
      <c r="D11" s="615" t="s">
        <v>177</v>
      </c>
      <c r="E11" s="534">
        <v>3.499</v>
      </c>
      <c r="F11" s="372">
        <f t="shared" si="0"/>
        <v>16</v>
      </c>
      <c r="G11" s="535">
        <v>8.3</v>
      </c>
      <c r="H11" s="373">
        <f t="shared" si="1"/>
        <v>23</v>
      </c>
      <c r="I11" s="541" t="s">
        <v>30</v>
      </c>
      <c r="J11" s="374" t="e">
        <f t="shared" si="2"/>
        <v>#VALUE!</v>
      </c>
      <c r="K11" s="539">
        <v>3.7</v>
      </c>
      <c r="L11" s="372">
        <f t="shared" si="3"/>
        <v>23</v>
      </c>
      <c r="M11" s="537">
        <v>0.9</v>
      </c>
      <c r="N11" s="373">
        <f t="shared" si="4"/>
        <v>5</v>
      </c>
      <c r="O11" s="538" t="s">
        <v>30</v>
      </c>
      <c r="P11" s="374" t="e">
        <f t="shared" si="5"/>
        <v>#N/A</v>
      </c>
      <c r="Q11" s="539">
        <v>5.9</v>
      </c>
      <c r="R11" s="372">
        <f t="shared" si="6"/>
        <v>16</v>
      </c>
      <c r="S11" s="537">
        <v>32.3</v>
      </c>
      <c r="T11" s="373">
        <f t="shared" si="7"/>
        <v>42</v>
      </c>
      <c r="U11" s="538" t="s">
        <v>30</v>
      </c>
      <c r="V11" s="374" t="e">
        <f t="shared" si="8"/>
        <v>#N/A</v>
      </c>
      <c r="W11" s="540">
        <f t="shared" si="9"/>
        <v>55</v>
      </c>
      <c r="X11" s="375">
        <f t="shared" si="10"/>
        <v>70</v>
      </c>
      <c r="Y11" s="376" t="e">
        <f t="shared" si="11"/>
        <v>#VALUE!</v>
      </c>
      <c r="Z11" s="376">
        <v>9</v>
      </c>
      <c r="AA11" s="377" t="e">
        <f t="shared" si="12"/>
        <v>#VALUE!</v>
      </c>
      <c r="AB11" s="611"/>
      <c r="AC11" s="394" t="s">
        <v>45</v>
      </c>
    </row>
    <row r="12" spans="1:29" ht="13.5" customHeight="1">
      <c r="A12" s="430" t="s">
        <v>1872</v>
      </c>
      <c r="B12" s="772" t="s">
        <v>1871</v>
      </c>
      <c r="C12" s="617" t="s">
        <v>1753</v>
      </c>
      <c r="D12" s="615" t="s">
        <v>1127</v>
      </c>
      <c r="E12" s="534">
        <v>3.553</v>
      </c>
      <c r="F12" s="372">
        <f t="shared" si="0"/>
        <v>16</v>
      </c>
      <c r="G12" s="535">
        <v>8</v>
      </c>
      <c r="H12" s="373">
        <f t="shared" si="1"/>
        <v>27</v>
      </c>
      <c r="I12" s="541" t="s">
        <v>30</v>
      </c>
      <c r="J12" s="374" t="e">
        <f t="shared" si="2"/>
        <v>#VALUE!</v>
      </c>
      <c r="K12" s="539">
        <v>3.5</v>
      </c>
      <c r="L12" s="372">
        <f t="shared" si="3"/>
        <v>19</v>
      </c>
      <c r="M12" s="537">
        <v>1.1</v>
      </c>
      <c r="N12" s="373">
        <f t="shared" si="4"/>
        <v>14</v>
      </c>
      <c r="O12" s="538" t="s">
        <v>30</v>
      </c>
      <c r="P12" s="374" t="e">
        <f t="shared" si="5"/>
        <v>#N/A</v>
      </c>
      <c r="Q12" s="539">
        <v>7.75</v>
      </c>
      <c r="R12" s="372">
        <f t="shared" si="6"/>
        <v>27</v>
      </c>
      <c r="S12" s="537">
        <v>19.9</v>
      </c>
      <c r="T12" s="373">
        <f t="shared" si="7"/>
        <v>29</v>
      </c>
      <c r="U12" s="538" t="s">
        <v>30</v>
      </c>
      <c r="V12" s="374" t="e">
        <f t="shared" si="8"/>
        <v>#N/A</v>
      </c>
      <c r="W12" s="540">
        <f t="shared" si="9"/>
        <v>62</v>
      </c>
      <c r="X12" s="375">
        <f t="shared" si="10"/>
        <v>70</v>
      </c>
      <c r="Y12" s="376" t="e">
        <f t="shared" si="11"/>
        <v>#VALUE!</v>
      </c>
      <c r="Z12" s="376">
        <v>9</v>
      </c>
      <c r="AA12" s="377" t="e">
        <f t="shared" si="12"/>
        <v>#VALUE!</v>
      </c>
      <c r="AB12" s="611"/>
      <c r="AC12" s="394" t="s">
        <v>45</v>
      </c>
    </row>
    <row r="13" spans="1:29" ht="13.5" customHeight="1">
      <c r="A13" s="430">
        <v>1508079</v>
      </c>
      <c r="B13" s="772" t="s">
        <v>471</v>
      </c>
      <c r="C13" s="617" t="s">
        <v>1184</v>
      </c>
      <c r="D13" s="615" t="s">
        <v>1126</v>
      </c>
      <c r="E13" s="534">
        <v>4.108</v>
      </c>
      <c r="F13" s="372">
        <f t="shared" si="0"/>
        <v>14</v>
      </c>
      <c r="G13" s="535">
        <v>8.1</v>
      </c>
      <c r="H13" s="373">
        <f t="shared" si="1"/>
        <v>26</v>
      </c>
      <c r="I13" s="541" t="s">
        <v>30</v>
      </c>
      <c r="J13" s="374" t="e">
        <f t="shared" si="2"/>
        <v>#VALUE!</v>
      </c>
      <c r="K13" s="539">
        <v>3.65</v>
      </c>
      <c r="L13" s="372">
        <f t="shared" si="3"/>
        <v>22</v>
      </c>
      <c r="M13" s="537">
        <v>1.05</v>
      </c>
      <c r="N13" s="373">
        <f t="shared" si="4"/>
        <v>9</v>
      </c>
      <c r="O13" s="538" t="s">
        <v>30</v>
      </c>
      <c r="P13" s="374" t="e">
        <f t="shared" si="5"/>
        <v>#N/A</v>
      </c>
      <c r="Q13" s="539">
        <v>8.95</v>
      </c>
      <c r="R13" s="372">
        <f t="shared" si="6"/>
        <v>29</v>
      </c>
      <c r="S13" s="537">
        <v>26.4</v>
      </c>
      <c r="T13" s="373">
        <f t="shared" si="7"/>
        <v>34</v>
      </c>
      <c r="U13" s="538" t="s">
        <v>30</v>
      </c>
      <c r="V13" s="374" t="e">
        <f t="shared" si="8"/>
        <v>#N/A</v>
      </c>
      <c r="W13" s="540">
        <f t="shared" si="9"/>
        <v>65</v>
      </c>
      <c r="X13" s="375">
        <f t="shared" si="10"/>
        <v>69</v>
      </c>
      <c r="Y13" s="376" t="e">
        <f t="shared" si="11"/>
        <v>#VALUE!</v>
      </c>
      <c r="Z13" s="376">
        <v>11</v>
      </c>
      <c r="AA13" s="377" t="e">
        <f t="shared" si="12"/>
        <v>#VALUE!</v>
      </c>
      <c r="AB13" s="611"/>
      <c r="AC13" s="394" t="s">
        <v>45</v>
      </c>
    </row>
    <row r="14" spans="1:29" ht="13.5" customHeight="1">
      <c r="A14" s="430" t="s">
        <v>1759</v>
      </c>
      <c r="B14" s="772" t="s">
        <v>1758</v>
      </c>
      <c r="C14" s="617" t="s">
        <v>1535</v>
      </c>
      <c r="D14" s="615" t="s">
        <v>153</v>
      </c>
      <c r="E14" s="534">
        <v>4.06</v>
      </c>
      <c r="F14" s="372">
        <f t="shared" si="0"/>
        <v>15</v>
      </c>
      <c r="G14" s="535">
        <v>8.3</v>
      </c>
      <c r="H14" s="373">
        <f t="shared" si="1"/>
        <v>23</v>
      </c>
      <c r="I14" s="541" t="s">
        <v>30</v>
      </c>
      <c r="J14" s="374" t="e">
        <f t="shared" si="2"/>
        <v>#VALUE!</v>
      </c>
      <c r="K14" s="539">
        <v>3.8</v>
      </c>
      <c r="L14" s="372">
        <f t="shared" si="3"/>
        <v>24</v>
      </c>
      <c r="M14" s="537">
        <v>1.1</v>
      </c>
      <c r="N14" s="373">
        <f t="shared" si="4"/>
        <v>14</v>
      </c>
      <c r="O14" s="538" t="s">
        <v>30</v>
      </c>
      <c r="P14" s="374" t="e">
        <f t="shared" si="5"/>
        <v>#N/A</v>
      </c>
      <c r="Q14" s="539">
        <v>8.42</v>
      </c>
      <c r="R14" s="372">
        <f t="shared" si="6"/>
        <v>28</v>
      </c>
      <c r="S14" s="537">
        <v>21</v>
      </c>
      <c r="T14" s="373">
        <f t="shared" si="7"/>
        <v>30</v>
      </c>
      <c r="U14" s="538" t="s">
        <v>30</v>
      </c>
      <c r="V14" s="374" t="e">
        <f t="shared" si="8"/>
        <v>#N/A</v>
      </c>
      <c r="W14" s="540">
        <f t="shared" si="9"/>
        <v>67</v>
      </c>
      <c r="X14" s="375">
        <f t="shared" si="10"/>
        <v>67</v>
      </c>
      <c r="Y14" s="376" t="e">
        <f t="shared" si="11"/>
        <v>#VALUE!</v>
      </c>
      <c r="Z14" s="376">
        <v>12</v>
      </c>
      <c r="AA14" s="377" t="e">
        <f t="shared" si="12"/>
        <v>#VALUE!</v>
      </c>
      <c r="AB14" s="611"/>
      <c r="AC14" s="394" t="s">
        <v>45</v>
      </c>
    </row>
    <row r="15" spans="1:29" ht="13.5" customHeight="1">
      <c r="A15" s="430" t="s">
        <v>1770</v>
      </c>
      <c r="B15" s="772" t="s">
        <v>1768</v>
      </c>
      <c r="C15" s="617" t="s">
        <v>1769</v>
      </c>
      <c r="D15" s="615" t="s">
        <v>153</v>
      </c>
      <c r="E15" s="534">
        <v>4.023</v>
      </c>
      <c r="F15" s="372">
        <f t="shared" si="0"/>
        <v>15</v>
      </c>
      <c r="G15" s="535">
        <v>8.3</v>
      </c>
      <c r="H15" s="373">
        <f t="shared" si="1"/>
        <v>23</v>
      </c>
      <c r="I15" s="541" t="s">
        <v>30</v>
      </c>
      <c r="J15" s="374" t="e">
        <f t="shared" si="2"/>
        <v>#VALUE!</v>
      </c>
      <c r="K15" s="539">
        <v>3.3</v>
      </c>
      <c r="L15" s="372">
        <f t="shared" si="3"/>
        <v>15</v>
      </c>
      <c r="M15" s="537">
        <v>1</v>
      </c>
      <c r="N15" s="373">
        <f t="shared" si="4"/>
        <v>7</v>
      </c>
      <c r="O15" s="538" t="s">
        <v>30</v>
      </c>
      <c r="P15" s="374" t="e">
        <f t="shared" si="5"/>
        <v>#N/A</v>
      </c>
      <c r="Q15" s="539">
        <v>6.88</v>
      </c>
      <c r="R15" s="372">
        <f t="shared" si="6"/>
        <v>23</v>
      </c>
      <c r="S15" s="537">
        <v>29.3</v>
      </c>
      <c r="T15" s="373">
        <f t="shared" si="7"/>
        <v>37</v>
      </c>
      <c r="U15" s="538" t="s">
        <v>30</v>
      </c>
      <c r="V15" s="374" t="e">
        <f t="shared" si="8"/>
        <v>#N/A</v>
      </c>
      <c r="W15" s="540">
        <f t="shared" si="9"/>
        <v>53</v>
      </c>
      <c r="X15" s="375">
        <f t="shared" si="10"/>
        <v>67</v>
      </c>
      <c r="Y15" s="376" t="e">
        <f t="shared" si="11"/>
        <v>#VALUE!</v>
      </c>
      <c r="Z15" s="376">
        <v>12</v>
      </c>
      <c r="AA15" s="377" t="e">
        <f t="shared" si="12"/>
        <v>#VALUE!</v>
      </c>
      <c r="AB15" s="611"/>
      <c r="AC15" s="394" t="s">
        <v>45</v>
      </c>
    </row>
    <row r="16" spans="1:29" ht="13.5" customHeight="1">
      <c r="A16" s="430">
        <v>1475280</v>
      </c>
      <c r="B16" s="772" t="s">
        <v>1186</v>
      </c>
      <c r="C16" s="617" t="s">
        <v>1187</v>
      </c>
      <c r="D16" s="615" t="s">
        <v>1126</v>
      </c>
      <c r="E16" s="534">
        <v>3.434</v>
      </c>
      <c r="F16" s="372">
        <f t="shared" si="0"/>
        <v>19</v>
      </c>
      <c r="G16" s="535">
        <v>8.8</v>
      </c>
      <c r="H16" s="373">
        <f t="shared" si="1"/>
        <v>13</v>
      </c>
      <c r="I16" s="541" t="s">
        <v>30</v>
      </c>
      <c r="J16" s="374" t="e">
        <f t="shared" si="2"/>
        <v>#VALUE!</v>
      </c>
      <c r="K16" s="539">
        <v>3.5</v>
      </c>
      <c r="L16" s="372">
        <f t="shared" si="3"/>
        <v>19</v>
      </c>
      <c r="M16" s="537">
        <v>1.05</v>
      </c>
      <c r="N16" s="373">
        <f t="shared" si="4"/>
        <v>9</v>
      </c>
      <c r="O16" s="538" t="s">
        <v>30</v>
      </c>
      <c r="P16" s="374" t="e">
        <f t="shared" si="5"/>
        <v>#N/A</v>
      </c>
      <c r="Q16" s="539">
        <v>9.8</v>
      </c>
      <c r="R16" s="372">
        <f t="shared" si="6"/>
        <v>30</v>
      </c>
      <c r="S16" s="537">
        <v>34.5</v>
      </c>
      <c r="T16" s="373">
        <f t="shared" si="7"/>
        <v>45</v>
      </c>
      <c r="U16" s="538" t="s">
        <v>30</v>
      </c>
      <c r="V16" s="374" t="e">
        <f t="shared" si="8"/>
        <v>#N/A</v>
      </c>
      <c r="W16" s="540">
        <f t="shared" si="9"/>
        <v>68</v>
      </c>
      <c r="X16" s="375">
        <f t="shared" si="10"/>
        <v>67</v>
      </c>
      <c r="Y16" s="376" t="e">
        <f t="shared" si="11"/>
        <v>#VALUE!</v>
      </c>
      <c r="Z16" s="376">
        <v>12</v>
      </c>
      <c r="AA16" s="377" t="e">
        <f t="shared" si="12"/>
        <v>#VALUE!</v>
      </c>
      <c r="AB16" s="611"/>
      <c r="AC16" s="394" t="s">
        <v>45</v>
      </c>
    </row>
    <row r="17" spans="1:29" ht="13.5" customHeight="1">
      <c r="A17" s="430">
        <v>1497450</v>
      </c>
      <c r="B17" s="772" t="s">
        <v>1195</v>
      </c>
      <c r="C17" s="617" t="s">
        <v>1196</v>
      </c>
      <c r="D17" s="615" t="s">
        <v>1126</v>
      </c>
      <c r="E17" s="534">
        <v>3.49</v>
      </c>
      <c r="F17" s="372">
        <f t="shared" si="0"/>
        <v>16</v>
      </c>
      <c r="G17" s="535">
        <v>8.3</v>
      </c>
      <c r="H17" s="373">
        <f t="shared" si="1"/>
        <v>23</v>
      </c>
      <c r="I17" s="541" t="s">
        <v>30</v>
      </c>
      <c r="J17" s="374" t="e">
        <f t="shared" si="2"/>
        <v>#VALUE!</v>
      </c>
      <c r="K17" s="539">
        <v>3.7</v>
      </c>
      <c r="L17" s="372">
        <f t="shared" si="3"/>
        <v>23</v>
      </c>
      <c r="M17" s="537">
        <v>1</v>
      </c>
      <c r="N17" s="373">
        <f t="shared" si="4"/>
        <v>7</v>
      </c>
      <c r="O17" s="538" t="s">
        <v>30</v>
      </c>
      <c r="P17" s="374" t="e">
        <f t="shared" si="5"/>
        <v>#N/A</v>
      </c>
      <c r="Q17" s="539">
        <v>6.7</v>
      </c>
      <c r="R17" s="372">
        <f t="shared" si="6"/>
        <v>22</v>
      </c>
      <c r="S17" s="537">
        <v>26.8</v>
      </c>
      <c r="T17" s="373">
        <f t="shared" si="7"/>
        <v>34</v>
      </c>
      <c r="U17" s="538" t="s">
        <v>30</v>
      </c>
      <c r="V17" s="374" t="e">
        <f t="shared" si="8"/>
        <v>#N/A</v>
      </c>
      <c r="W17" s="540">
        <f t="shared" si="9"/>
        <v>61</v>
      </c>
      <c r="X17" s="375">
        <f t="shared" si="10"/>
        <v>64</v>
      </c>
      <c r="Y17" s="376" t="e">
        <f t="shared" si="11"/>
        <v>#VALUE!</v>
      </c>
      <c r="Z17" s="376">
        <v>15</v>
      </c>
      <c r="AA17" s="377" t="e">
        <f t="shared" si="12"/>
        <v>#VALUE!</v>
      </c>
      <c r="AB17" s="611"/>
      <c r="AC17" s="394" t="s">
        <v>45</v>
      </c>
    </row>
    <row r="18" spans="1:29" ht="14.25" customHeight="1">
      <c r="A18" s="618">
        <v>1403653</v>
      </c>
      <c r="B18" s="773" t="s">
        <v>1907</v>
      </c>
      <c r="C18" s="600" t="s">
        <v>1938</v>
      </c>
      <c r="D18" s="615" t="s">
        <v>169</v>
      </c>
      <c r="E18" s="534" t="s">
        <v>30</v>
      </c>
      <c r="F18" s="372" t="e">
        <f t="shared" si="0"/>
        <v>#VALUE!</v>
      </c>
      <c r="G18" s="535">
        <v>8</v>
      </c>
      <c r="H18" s="373">
        <f t="shared" si="1"/>
        <v>27</v>
      </c>
      <c r="I18" s="541" t="s">
        <v>30</v>
      </c>
      <c r="J18" s="374" t="e">
        <f t="shared" si="2"/>
        <v>#VALUE!</v>
      </c>
      <c r="K18" s="539" t="s">
        <v>30</v>
      </c>
      <c r="L18" s="372" t="e">
        <f t="shared" si="3"/>
        <v>#N/A</v>
      </c>
      <c r="M18" s="537">
        <v>1</v>
      </c>
      <c r="N18" s="373">
        <f t="shared" si="4"/>
        <v>7</v>
      </c>
      <c r="O18" s="538" t="s">
        <v>30</v>
      </c>
      <c r="P18" s="374" t="e">
        <f t="shared" si="5"/>
        <v>#N/A</v>
      </c>
      <c r="Q18" s="539" t="s">
        <v>30</v>
      </c>
      <c r="R18" s="372" t="e">
        <f t="shared" si="6"/>
        <v>#N/A</v>
      </c>
      <c r="S18" s="537">
        <v>21.1</v>
      </c>
      <c r="T18" s="373">
        <f t="shared" si="7"/>
        <v>30</v>
      </c>
      <c r="U18" s="538" t="s">
        <v>30</v>
      </c>
      <c r="V18" s="374" t="e">
        <f t="shared" si="8"/>
        <v>#N/A</v>
      </c>
      <c r="W18" s="540" t="e">
        <f t="shared" si="9"/>
        <v>#VALUE!</v>
      </c>
      <c r="X18" s="375">
        <f t="shared" si="10"/>
        <v>64</v>
      </c>
      <c r="Y18" s="376" t="e">
        <f t="shared" si="11"/>
        <v>#VALUE!</v>
      </c>
      <c r="Z18" s="376">
        <v>15</v>
      </c>
      <c r="AA18" s="377" t="e">
        <f t="shared" si="12"/>
        <v>#VALUE!</v>
      </c>
      <c r="AB18" s="611"/>
      <c r="AC18" s="394" t="s">
        <v>45</v>
      </c>
    </row>
    <row r="19" spans="1:29" ht="12" customHeight="1">
      <c r="A19" s="430" t="s">
        <v>2293</v>
      </c>
      <c r="B19" s="772" t="s">
        <v>2291</v>
      </c>
      <c r="C19" s="617" t="s">
        <v>2292</v>
      </c>
      <c r="D19" s="615" t="s">
        <v>151</v>
      </c>
      <c r="E19" s="534">
        <v>4.012</v>
      </c>
      <c r="F19" s="372">
        <f t="shared" si="0"/>
        <v>15</v>
      </c>
      <c r="G19" s="535">
        <v>8.2</v>
      </c>
      <c r="H19" s="373">
        <f t="shared" si="1"/>
        <v>24</v>
      </c>
      <c r="I19" s="541" t="s">
        <v>30</v>
      </c>
      <c r="J19" s="374" t="e">
        <f t="shared" si="2"/>
        <v>#VALUE!</v>
      </c>
      <c r="K19" s="539">
        <v>3.55</v>
      </c>
      <c r="L19" s="372">
        <f t="shared" si="3"/>
        <v>21</v>
      </c>
      <c r="M19" s="537">
        <v>1.05</v>
      </c>
      <c r="N19" s="373">
        <f t="shared" si="4"/>
        <v>9</v>
      </c>
      <c r="O19" s="538" t="s">
        <v>30</v>
      </c>
      <c r="P19" s="374" t="e">
        <f t="shared" si="5"/>
        <v>#N/A</v>
      </c>
      <c r="Q19" s="539">
        <v>7.6</v>
      </c>
      <c r="R19" s="372">
        <f t="shared" si="6"/>
        <v>27</v>
      </c>
      <c r="S19" s="537">
        <v>23.6</v>
      </c>
      <c r="T19" s="373">
        <f t="shared" si="7"/>
        <v>31</v>
      </c>
      <c r="U19" s="538" t="s">
        <v>30</v>
      </c>
      <c r="V19" s="374" t="e">
        <f t="shared" si="8"/>
        <v>#N/A</v>
      </c>
      <c r="W19" s="540">
        <f t="shared" si="9"/>
        <v>63</v>
      </c>
      <c r="X19" s="375">
        <f t="shared" si="10"/>
        <v>64</v>
      </c>
      <c r="Y19" s="376" t="e">
        <f t="shared" si="11"/>
        <v>#VALUE!</v>
      </c>
      <c r="Z19" s="376">
        <v>15</v>
      </c>
      <c r="AA19" s="377" t="e">
        <f t="shared" si="12"/>
        <v>#VALUE!</v>
      </c>
      <c r="AB19" s="611"/>
      <c r="AC19" s="394" t="s">
        <v>45</v>
      </c>
    </row>
    <row r="20" spans="1:29" ht="13.5" customHeight="1">
      <c r="A20" s="376" t="s">
        <v>2399</v>
      </c>
      <c r="B20" s="770" t="s">
        <v>2398</v>
      </c>
      <c r="C20" s="407" t="s">
        <v>1570</v>
      </c>
      <c r="D20" s="414" t="s">
        <v>175</v>
      </c>
      <c r="E20" s="534" t="s">
        <v>30</v>
      </c>
      <c r="F20" s="372" t="e">
        <f t="shared" si="0"/>
        <v>#VALUE!</v>
      </c>
      <c r="G20" s="535">
        <v>8.1</v>
      </c>
      <c r="H20" s="373">
        <f t="shared" si="1"/>
        <v>26</v>
      </c>
      <c r="I20" s="541" t="s">
        <v>30</v>
      </c>
      <c r="J20" s="374" t="e">
        <f t="shared" si="2"/>
        <v>#VALUE!</v>
      </c>
      <c r="K20" s="539" t="s">
        <v>30</v>
      </c>
      <c r="L20" s="372" t="e">
        <f t="shared" si="3"/>
        <v>#N/A</v>
      </c>
      <c r="M20" s="537">
        <v>0.95</v>
      </c>
      <c r="N20" s="373">
        <f t="shared" si="4"/>
        <v>5</v>
      </c>
      <c r="O20" s="538" t="s">
        <v>30</v>
      </c>
      <c r="P20" s="374" t="e">
        <f t="shared" si="5"/>
        <v>#N/A</v>
      </c>
      <c r="Q20" s="539" t="s">
        <v>30</v>
      </c>
      <c r="R20" s="372" t="e">
        <f t="shared" si="6"/>
        <v>#N/A</v>
      </c>
      <c r="S20" s="537">
        <v>23.5</v>
      </c>
      <c r="T20" s="373">
        <f t="shared" si="7"/>
        <v>31</v>
      </c>
      <c r="U20" s="538" t="s">
        <v>30</v>
      </c>
      <c r="V20" s="374" t="e">
        <f t="shared" si="8"/>
        <v>#N/A</v>
      </c>
      <c r="W20" s="540" t="e">
        <f t="shared" si="9"/>
        <v>#VALUE!</v>
      </c>
      <c r="X20" s="375">
        <f t="shared" si="10"/>
        <v>62</v>
      </c>
      <c r="Y20" s="376" t="e">
        <f t="shared" si="11"/>
        <v>#VALUE!</v>
      </c>
      <c r="Z20" s="376">
        <v>18</v>
      </c>
      <c r="AA20" s="377" t="e">
        <f t="shared" si="12"/>
        <v>#VALUE!</v>
      </c>
      <c r="AB20" s="611"/>
      <c r="AC20" s="394" t="s">
        <v>45</v>
      </c>
    </row>
    <row r="21" spans="1:29" ht="13.5" customHeight="1">
      <c r="A21" s="431" t="s">
        <v>2301</v>
      </c>
      <c r="B21" s="772" t="s">
        <v>1785</v>
      </c>
      <c r="C21" s="601" t="s">
        <v>2300</v>
      </c>
      <c r="D21" s="414" t="s">
        <v>151</v>
      </c>
      <c r="E21" s="534" t="s">
        <v>30</v>
      </c>
      <c r="F21" s="372" t="e">
        <f t="shared" si="0"/>
        <v>#VALUE!</v>
      </c>
      <c r="G21" s="535">
        <v>7.9</v>
      </c>
      <c r="H21" s="373">
        <f t="shared" si="1"/>
        <v>28</v>
      </c>
      <c r="I21" s="541" t="s">
        <v>30</v>
      </c>
      <c r="J21" s="374" t="e">
        <f t="shared" si="2"/>
        <v>#VALUE!</v>
      </c>
      <c r="K21" s="539" t="s">
        <v>30</v>
      </c>
      <c r="L21" s="372" t="e">
        <f t="shared" si="3"/>
        <v>#N/A</v>
      </c>
      <c r="M21" s="537">
        <v>1</v>
      </c>
      <c r="N21" s="373">
        <f t="shared" si="4"/>
        <v>7</v>
      </c>
      <c r="O21" s="538" t="s">
        <v>30</v>
      </c>
      <c r="P21" s="374" t="e">
        <f t="shared" si="5"/>
        <v>#N/A</v>
      </c>
      <c r="Q21" s="539" t="s">
        <v>30</v>
      </c>
      <c r="R21" s="372" t="e">
        <f t="shared" si="6"/>
        <v>#N/A</v>
      </c>
      <c r="S21" s="537">
        <v>17.3</v>
      </c>
      <c r="T21" s="373">
        <f t="shared" si="7"/>
        <v>26</v>
      </c>
      <c r="U21" s="538" t="s">
        <v>30</v>
      </c>
      <c r="V21" s="374" t="e">
        <f t="shared" si="8"/>
        <v>#N/A</v>
      </c>
      <c r="W21" s="540" t="e">
        <f t="shared" si="9"/>
        <v>#VALUE!</v>
      </c>
      <c r="X21" s="375">
        <f t="shared" si="10"/>
        <v>61</v>
      </c>
      <c r="Y21" s="376" t="e">
        <f t="shared" si="11"/>
        <v>#VALUE!</v>
      </c>
      <c r="Z21" s="376">
        <v>19</v>
      </c>
      <c r="AA21" s="377" t="e">
        <f t="shared" si="12"/>
        <v>#VALUE!</v>
      </c>
      <c r="AB21" s="611"/>
      <c r="AC21" s="394" t="s">
        <v>45</v>
      </c>
    </row>
    <row r="22" spans="1:29" ht="13.5" customHeight="1">
      <c r="A22" s="430" t="s">
        <v>2001</v>
      </c>
      <c r="B22" s="772" t="s">
        <v>2000</v>
      </c>
      <c r="C22" s="617" t="s">
        <v>1826</v>
      </c>
      <c r="D22" s="615" t="s">
        <v>1116</v>
      </c>
      <c r="E22" s="534">
        <v>4.273</v>
      </c>
      <c r="F22" s="372">
        <f t="shared" si="0"/>
        <v>13</v>
      </c>
      <c r="G22" s="535">
        <v>8.2</v>
      </c>
      <c r="H22" s="373">
        <f t="shared" si="1"/>
        <v>24</v>
      </c>
      <c r="I22" s="541" t="s">
        <v>30</v>
      </c>
      <c r="J22" s="374" t="e">
        <f t="shared" si="2"/>
        <v>#VALUE!</v>
      </c>
      <c r="K22" s="539">
        <v>3.55</v>
      </c>
      <c r="L22" s="372">
        <f t="shared" si="3"/>
        <v>21</v>
      </c>
      <c r="M22" s="537">
        <v>0.95</v>
      </c>
      <c r="N22" s="373">
        <f t="shared" si="4"/>
        <v>5</v>
      </c>
      <c r="O22" s="538" t="s">
        <v>30</v>
      </c>
      <c r="P22" s="374" t="e">
        <f t="shared" si="5"/>
        <v>#N/A</v>
      </c>
      <c r="Q22" s="539">
        <v>7.27</v>
      </c>
      <c r="R22" s="372">
        <f t="shared" si="6"/>
        <v>25</v>
      </c>
      <c r="S22" s="537">
        <v>23.3</v>
      </c>
      <c r="T22" s="373">
        <f t="shared" si="7"/>
        <v>31</v>
      </c>
      <c r="U22" s="538" t="s">
        <v>30</v>
      </c>
      <c r="V22" s="374" t="e">
        <f t="shared" si="8"/>
        <v>#N/A</v>
      </c>
      <c r="W22" s="540">
        <f t="shared" si="9"/>
        <v>59</v>
      </c>
      <c r="X22" s="375">
        <f t="shared" si="10"/>
        <v>60</v>
      </c>
      <c r="Y22" s="376" t="e">
        <f t="shared" si="11"/>
        <v>#VALUE!</v>
      </c>
      <c r="Z22" s="376">
        <v>20</v>
      </c>
      <c r="AA22" s="377" t="e">
        <f t="shared" si="12"/>
        <v>#VALUE!</v>
      </c>
      <c r="AB22" s="611"/>
      <c r="AC22" s="394" t="s">
        <v>45</v>
      </c>
    </row>
    <row r="23" spans="1:29" ht="13.5" customHeight="1">
      <c r="A23" s="430">
        <v>1505774</v>
      </c>
      <c r="B23" s="772" t="s">
        <v>1175</v>
      </c>
      <c r="C23" s="617" t="s">
        <v>1176</v>
      </c>
      <c r="D23" s="615" t="s">
        <v>1126</v>
      </c>
      <c r="E23" s="534">
        <v>3.54</v>
      </c>
      <c r="F23" s="372">
        <f t="shared" si="0"/>
        <v>16</v>
      </c>
      <c r="G23" s="535">
        <v>8.6</v>
      </c>
      <c r="H23" s="373">
        <f t="shared" si="1"/>
        <v>17</v>
      </c>
      <c r="I23" s="541" t="s">
        <v>30</v>
      </c>
      <c r="J23" s="374" t="e">
        <f t="shared" si="2"/>
        <v>#VALUE!</v>
      </c>
      <c r="K23" s="539">
        <v>3.65</v>
      </c>
      <c r="L23" s="372">
        <f t="shared" si="3"/>
        <v>22</v>
      </c>
      <c r="M23" s="537">
        <v>1</v>
      </c>
      <c r="N23" s="373">
        <f t="shared" si="4"/>
        <v>7</v>
      </c>
      <c r="O23" s="538" t="s">
        <v>30</v>
      </c>
      <c r="P23" s="374" t="e">
        <f t="shared" si="5"/>
        <v>#N/A</v>
      </c>
      <c r="Q23" s="539">
        <v>7.7</v>
      </c>
      <c r="R23" s="372">
        <f t="shared" si="6"/>
        <v>27</v>
      </c>
      <c r="S23" s="537">
        <v>26.6</v>
      </c>
      <c r="T23" s="373">
        <f t="shared" si="7"/>
        <v>34</v>
      </c>
      <c r="U23" s="538" t="s">
        <v>30</v>
      </c>
      <c r="V23" s="374" t="e">
        <f t="shared" si="8"/>
        <v>#N/A</v>
      </c>
      <c r="W23" s="540">
        <f t="shared" si="9"/>
        <v>65</v>
      </c>
      <c r="X23" s="375">
        <f t="shared" si="10"/>
        <v>58</v>
      </c>
      <c r="Y23" s="376" t="e">
        <f t="shared" si="11"/>
        <v>#VALUE!</v>
      </c>
      <c r="Z23" s="376">
        <v>21</v>
      </c>
      <c r="AA23" s="377" t="e">
        <f t="shared" si="12"/>
        <v>#VALUE!</v>
      </c>
      <c r="AB23" s="611"/>
      <c r="AC23" s="394" t="s">
        <v>45</v>
      </c>
    </row>
    <row r="24" spans="1:29" ht="13.5" customHeight="1">
      <c r="A24" s="430">
        <v>1320093</v>
      </c>
      <c r="B24" s="772" t="s">
        <v>1245</v>
      </c>
      <c r="C24" s="617" t="s">
        <v>1246</v>
      </c>
      <c r="D24" s="615" t="s">
        <v>169</v>
      </c>
      <c r="E24" s="534">
        <v>4.18</v>
      </c>
      <c r="F24" s="372">
        <f t="shared" si="0"/>
        <v>14</v>
      </c>
      <c r="G24" s="535">
        <v>8.7</v>
      </c>
      <c r="H24" s="373">
        <f t="shared" si="1"/>
        <v>15</v>
      </c>
      <c r="I24" s="541" t="s">
        <v>30</v>
      </c>
      <c r="J24" s="374" t="e">
        <f t="shared" si="2"/>
        <v>#VALUE!</v>
      </c>
      <c r="K24" s="539">
        <v>3.35</v>
      </c>
      <c r="L24" s="372">
        <f t="shared" si="3"/>
        <v>15</v>
      </c>
      <c r="M24" s="537">
        <v>0.95</v>
      </c>
      <c r="N24" s="373">
        <f t="shared" si="4"/>
        <v>5</v>
      </c>
      <c r="O24" s="538" t="s">
        <v>30</v>
      </c>
      <c r="P24" s="374" t="e">
        <f t="shared" si="5"/>
        <v>#N/A</v>
      </c>
      <c r="Q24" s="539">
        <v>8.63</v>
      </c>
      <c r="R24" s="372">
        <f t="shared" si="6"/>
        <v>28</v>
      </c>
      <c r="S24" s="537">
        <v>30</v>
      </c>
      <c r="T24" s="373">
        <f t="shared" si="7"/>
        <v>38</v>
      </c>
      <c r="U24" s="538" t="s">
        <v>30</v>
      </c>
      <c r="V24" s="374" t="e">
        <f t="shared" si="8"/>
        <v>#N/A</v>
      </c>
      <c r="W24" s="540">
        <f t="shared" si="9"/>
        <v>57</v>
      </c>
      <c r="X24" s="375">
        <f t="shared" si="10"/>
        <v>58</v>
      </c>
      <c r="Y24" s="376" t="e">
        <f t="shared" si="11"/>
        <v>#VALUE!</v>
      </c>
      <c r="Z24" s="376">
        <v>21</v>
      </c>
      <c r="AA24" s="377" t="e">
        <f t="shared" si="12"/>
        <v>#VALUE!</v>
      </c>
      <c r="AB24" s="611"/>
      <c r="AC24" s="394" t="s">
        <v>45</v>
      </c>
    </row>
    <row r="25" spans="1:29" ht="13.5" customHeight="1">
      <c r="A25" s="430" t="s">
        <v>2203</v>
      </c>
      <c r="B25" s="772" t="s">
        <v>2201</v>
      </c>
      <c r="C25" s="617" t="s">
        <v>2202</v>
      </c>
      <c r="D25" s="615" t="s">
        <v>177</v>
      </c>
      <c r="E25" s="534">
        <v>4.253</v>
      </c>
      <c r="F25" s="372">
        <f t="shared" si="0"/>
        <v>13</v>
      </c>
      <c r="G25" s="535">
        <v>8.6</v>
      </c>
      <c r="H25" s="373">
        <f t="shared" si="1"/>
        <v>17</v>
      </c>
      <c r="I25" s="541" t="s">
        <v>30</v>
      </c>
      <c r="J25" s="374" t="e">
        <f t="shared" si="2"/>
        <v>#VALUE!</v>
      </c>
      <c r="K25" s="539">
        <v>2.85</v>
      </c>
      <c r="L25" s="372">
        <f t="shared" si="3"/>
        <v>8</v>
      </c>
      <c r="M25" s="537">
        <v>0.9</v>
      </c>
      <c r="N25" s="373">
        <f t="shared" si="4"/>
        <v>5</v>
      </c>
      <c r="O25" s="538" t="s">
        <v>30</v>
      </c>
      <c r="P25" s="374" t="e">
        <f t="shared" si="5"/>
        <v>#N/A</v>
      </c>
      <c r="Q25" s="539">
        <v>5.55</v>
      </c>
      <c r="R25" s="372">
        <f t="shared" si="6"/>
        <v>13</v>
      </c>
      <c r="S25" s="537">
        <v>19.6</v>
      </c>
      <c r="T25" s="373">
        <f t="shared" si="7"/>
        <v>28</v>
      </c>
      <c r="U25" s="538" t="s">
        <v>30</v>
      </c>
      <c r="V25" s="374" t="e">
        <f t="shared" si="8"/>
        <v>#N/A</v>
      </c>
      <c r="W25" s="540">
        <f t="shared" si="9"/>
        <v>34</v>
      </c>
      <c r="X25" s="375">
        <f t="shared" si="10"/>
        <v>50</v>
      </c>
      <c r="Y25" s="376" t="e">
        <f t="shared" si="11"/>
        <v>#VALUE!</v>
      </c>
      <c r="Z25" s="376">
        <v>23</v>
      </c>
      <c r="AA25" s="377" t="e">
        <f t="shared" si="12"/>
        <v>#VALUE!</v>
      </c>
      <c r="AB25" s="611"/>
      <c r="AC25" s="394" t="s">
        <v>45</v>
      </c>
    </row>
    <row r="26" spans="1:29" ht="13.5" customHeight="1">
      <c r="A26" s="430">
        <v>1591875</v>
      </c>
      <c r="B26" s="772" t="s">
        <v>1939</v>
      </c>
      <c r="C26" s="617" t="s">
        <v>1940</v>
      </c>
      <c r="D26" s="615" t="s">
        <v>169</v>
      </c>
      <c r="E26" s="534">
        <v>3.573</v>
      </c>
      <c r="F26" s="372">
        <f t="shared" si="0"/>
        <v>15</v>
      </c>
      <c r="G26" s="535">
        <v>8.7</v>
      </c>
      <c r="H26" s="373">
        <f t="shared" si="1"/>
        <v>15</v>
      </c>
      <c r="I26" s="541" t="s">
        <v>30</v>
      </c>
      <c r="J26" s="374" t="e">
        <f t="shared" si="2"/>
        <v>#VALUE!</v>
      </c>
      <c r="K26" s="539">
        <v>3.15</v>
      </c>
      <c r="L26" s="372">
        <f t="shared" si="3"/>
        <v>13</v>
      </c>
      <c r="M26" s="537">
        <v>0.95</v>
      </c>
      <c r="N26" s="373">
        <f t="shared" si="4"/>
        <v>5</v>
      </c>
      <c r="O26" s="538" t="s">
        <v>30</v>
      </c>
      <c r="P26" s="374" t="e">
        <f t="shared" si="5"/>
        <v>#N/A</v>
      </c>
      <c r="Q26" s="539">
        <v>8</v>
      </c>
      <c r="R26" s="372">
        <f t="shared" si="6"/>
        <v>27</v>
      </c>
      <c r="S26" s="537">
        <v>21.1</v>
      </c>
      <c r="T26" s="373">
        <f t="shared" si="7"/>
        <v>30</v>
      </c>
      <c r="U26" s="538" t="s">
        <v>30</v>
      </c>
      <c r="V26" s="374" t="e">
        <f t="shared" si="8"/>
        <v>#N/A</v>
      </c>
      <c r="W26" s="540">
        <f t="shared" si="9"/>
        <v>55</v>
      </c>
      <c r="X26" s="375">
        <f t="shared" si="10"/>
        <v>50</v>
      </c>
      <c r="Y26" s="376" t="e">
        <f t="shared" si="11"/>
        <v>#VALUE!</v>
      </c>
      <c r="Z26" s="376">
        <v>23</v>
      </c>
      <c r="AA26" s="377" t="e">
        <f t="shared" si="12"/>
        <v>#VALUE!</v>
      </c>
      <c r="AB26" s="611"/>
      <c r="AC26" s="394" t="s">
        <v>45</v>
      </c>
    </row>
    <row r="27" spans="1:29" ht="13.5" customHeight="1">
      <c r="A27" s="376" t="s">
        <v>2411</v>
      </c>
      <c r="B27" s="770" t="s">
        <v>2410</v>
      </c>
      <c r="C27" s="407" t="s">
        <v>1769</v>
      </c>
      <c r="D27" s="414" t="s">
        <v>175</v>
      </c>
      <c r="E27" s="534" t="s">
        <v>30</v>
      </c>
      <c r="F27" s="372" t="e">
        <f t="shared" si="0"/>
        <v>#VALUE!</v>
      </c>
      <c r="G27" s="535">
        <v>8.8</v>
      </c>
      <c r="H27" s="373">
        <f t="shared" si="1"/>
        <v>13</v>
      </c>
      <c r="I27" s="541" t="s">
        <v>30</v>
      </c>
      <c r="J27" s="374" t="e">
        <f t="shared" si="2"/>
        <v>#VALUE!</v>
      </c>
      <c r="K27" s="539" t="s">
        <v>30</v>
      </c>
      <c r="L27" s="372" t="e">
        <f t="shared" si="3"/>
        <v>#N/A</v>
      </c>
      <c r="M27" s="537">
        <v>1.05</v>
      </c>
      <c r="N27" s="373">
        <f t="shared" si="4"/>
        <v>9</v>
      </c>
      <c r="O27" s="538" t="s">
        <v>30</v>
      </c>
      <c r="P27" s="374" t="e">
        <f t="shared" si="5"/>
        <v>#N/A</v>
      </c>
      <c r="Q27" s="539" t="s">
        <v>30</v>
      </c>
      <c r="R27" s="372" t="e">
        <f t="shared" si="6"/>
        <v>#N/A</v>
      </c>
      <c r="S27" s="537">
        <v>17.5</v>
      </c>
      <c r="T27" s="373">
        <f t="shared" si="7"/>
        <v>27</v>
      </c>
      <c r="U27" s="538" t="s">
        <v>30</v>
      </c>
      <c r="V27" s="374" t="e">
        <f t="shared" si="8"/>
        <v>#N/A</v>
      </c>
      <c r="W27" s="540" t="e">
        <f t="shared" si="9"/>
        <v>#VALUE!</v>
      </c>
      <c r="X27" s="375">
        <f t="shared" si="10"/>
        <v>49</v>
      </c>
      <c r="Y27" s="376" t="e">
        <f t="shared" si="11"/>
        <v>#VALUE!</v>
      </c>
      <c r="Z27" s="376">
        <v>24</v>
      </c>
      <c r="AA27" s="377" t="e">
        <f t="shared" si="12"/>
        <v>#VALUE!</v>
      </c>
      <c r="AB27" s="611"/>
      <c r="AC27" s="394" t="s">
        <v>45</v>
      </c>
    </row>
    <row r="28" spans="1:29" ht="13.5" customHeight="1">
      <c r="A28" s="430" t="s">
        <v>1995</v>
      </c>
      <c r="B28" s="772" t="s">
        <v>1993</v>
      </c>
      <c r="C28" s="617" t="s">
        <v>1994</v>
      </c>
      <c r="D28" s="615" t="s">
        <v>1116</v>
      </c>
      <c r="E28" s="534">
        <v>4.302</v>
      </c>
      <c r="F28" s="372">
        <f t="shared" si="0"/>
        <v>13</v>
      </c>
      <c r="G28" s="535">
        <v>9</v>
      </c>
      <c r="H28" s="373">
        <f t="shared" si="1"/>
        <v>9</v>
      </c>
      <c r="I28" s="541" t="s">
        <v>30</v>
      </c>
      <c r="J28" s="374" t="e">
        <f t="shared" si="2"/>
        <v>#VALUE!</v>
      </c>
      <c r="K28" s="539">
        <v>3.15</v>
      </c>
      <c r="L28" s="372">
        <f t="shared" si="3"/>
        <v>13</v>
      </c>
      <c r="M28" s="537">
        <v>0.9</v>
      </c>
      <c r="N28" s="373">
        <f t="shared" si="4"/>
        <v>5</v>
      </c>
      <c r="O28" s="538" t="s">
        <v>30</v>
      </c>
      <c r="P28" s="374" t="e">
        <f t="shared" si="5"/>
        <v>#N/A</v>
      </c>
      <c r="Q28" s="539">
        <v>10.36</v>
      </c>
      <c r="R28" s="372">
        <f t="shared" si="6"/>
        <v>31</v>
      </c>
      <c r="S28" s="537">
        <v>26.4</v>
      </c>
      <c r="T28" s="373">
        <f t="shared" si="7"/>
        <v>34</v>
      </c>
      <c r="U28" s="538" t="s">
        <v>30</v>
      </c>
      <c r="V28" s="374" t="e">
        <f t="shared" si="8"/>
        <v>#N/A</v>
      </c>
      <c r="W28" s="540">
        <f t="shared" si="9"/>
        <v>57</v>
      </c>
      <c r="X28" s="375">
        <f t="shared" si="10"/>
        <v>48</v>
      </c>
      <c r="Y28" s="376" t="e">
        <f t="shared" si="11"/>
        <v>#VALUE!</v>
      </c>
      <c r="Z28" s="376">
        <v>25</v>
      </c>
      <c r="AA28" s="377" t="e">
        <f t="shared" si="12"/>
        <v>#VALUE!</v>
      </c>
      <c r="AB28" s="611"/>
      <c r="AC28" s="394" t="s">
        <v>45</v>
      </c>
    </row>
    <row r="29" spans="1:29" ht="13.5" customHeight="1">
      <c r="A29" s="417" t="s">
        <v>1997</v>
      </c>
      <c r="B29" s="768" t="s">
        <v>1996</v>
      </c>
      <c r="C29" s="407" t="s">
        <v>1535</v>
      </c>
      <c r="D29" s="414" t="s">
        <v>1116</v>
      </c>
      <c r="E29" s="534" t="s">
        <v>30</v>
      </c>
      <c r="F29" s="372" t="e">
        <f t="shared" si="0"/>
        <v>#VALUE!</v>
      </c>
      <c r="G29" s="535">
        <v>8.7</v>
      </c>
      <c r="H29" s="373">
        <f t="shared" si="1"/>
        <v>15</v>
      </c>
      <c r="I29" s="541" t="s">
        <v>30</v>
      </c>
      <c r="J29" s="374" t="e">
        <f t="shared" si="2"/>
        <v>#VALUE!</v>
      </c>
      <c r="K29" s="539" t="s">
        <v>30</v>
      </c>
      <c r="L29" s="372" t="e">
        <f t="shared" si="3"/>
        <v>#N/A</v>
      </c>
      <c r="M29" s="537">
        <v>0.9</v>
      </c>
      <c r="N29" s="373">
        <f t="shared" si="4"/>
        <v>5</v>
      </c>
      <c r="O29" s="538" t="s">
        <v>30</v>
      </c>
      <c r="P29" s="374" t="e">
        <f t="shared" si="5"/>
        <v>#N/A</v>
      </c>
      <c r="Q29" s="539" t="s">
        <v>30</v>
      </c>
      <c r="R29" s="372" t="e">
        <f t="shared" si="6"/>
        <v>#N/A</v>
      </c>
      <c r="S29" s="537">
        <v>18.9</v>
      </c>
      <c r="T29" s="373">
        <f t="shared" si="7"/>
        <v>28</v>
      </c>
      <c r="U29" s="538" t="s">
        <v>30</v>
      </c>
      <c r="V29" s="374" t="e">
        <f t="shared" si="8"/>
        <v>#N/A</v>
      </c>
      <c r="W29" s="540" t="e">
        <f t="shared" si="9"/>
        <v>#VALUE!</v>
      </c>
      <c r="X29" s="375">
        <f t="shared" si="10"/>
        <v>48</v>
      </c>
      <c r="Y29" s="376" t="e">
        <f t="shared" si="11"/>
        <v>#VALUE!</v>
      </c>
      <c r="Z29" s="376">
        <v>25</v>
      </c>
      <c r="AA29" s="377" t="e">
        <f t="shared" si="12"/>
        <v>#VALUE!</v>
      </c>
      <c r="AB29" s="611"/>
      <c r="AC29" s="394" t="s">
        <v>45</v>
      </c>
    </row>
    <row r="30" spans="1:29" ht="13.5" customHeight="1">
      <c r="A30" s="430" t="s">
        <v>2116</v>
      </c>
      <c r="B30" s="772" t="s">
        <v>2114</v>
      </c>
      <c r="C30" s="617" t="s">
        <v>2115</v>
      </c>
      <c r="D30" s="615" t="s">
        <v>156</v>
      </c>
      <c r="E30" s="534">
        <v>4.148</v>
      </c>
      <c r="F30" s="372">
        <f t="shared" si="0"/>
        <v>14</v>
      </c>
      <c r="G30" s="535">
        <v>9</v>
      </c>
      <c r="H30" s="373">
        <f t="shared" si="1"/>
        <v>9</v>
      </c>
      <c r="I30" s="541" t="s">
        <v>30</v>
      </c>
      <c r="J30" s="374" t="e">
        <f t="shared" si="2"/>
        <v>#VALUE!</v>
      </c>
      <c r="K30" s="539">
        <v>3.2</v>
      </c>
      <c r="L30" s="372">
        <f t="shared" si="3"/>
        <v>13</v>
      </c>
      <c r="M30" s="537">
        <v>0.85</v>
      </c>
      <c r="N30" s="373">
        <f t="shared" si="4"/>
        <v>5</v>
      </c>
      <c r="O30" s="538" t="s">
        <v>30</v>
      </c>
      <c r="P30" s="374" t="e">
        <f t="shared" si="5"/>
        <v>#N/A</v>
      </c>
      <c r="Q30" s="539">
        <v>8.6</v>
      </c>
      <c r="R30" s="372">
        <f t="shared" si="6"/>
        <v>28</v>
      </c>
      <c r="S30" s="537">
        <v>26.9</v>
      </c>
      <c r="T30" s="373">
        <f t="shared" si="7"/>
        <v>34</v>
      </c>
      <c r="U30" s="538" t="s">
        <v>30</v>
      </c>
      <c r="V30" s="374" t="e">
        <f t="shared" si="8"/>
        <v>#N/A</v>
      </c>
      <c r="W30" s="540">
        <f t="shared" si="9"/>
        <v>55</v>
      </c>
      <c r="X30" s="375">
        <f t="shared" si="10"/>
        <v>48</v>
      </c>
      <c r="Y30" s="376" t="e">
        <f t="shared" si="11"/>
        <v>#VALUE!</v>
      </c>
      <c r="Z30" s="376">
        <v>25</v>
      </c>
      <c r="AA30" s="377" t="e">
        <f t="shared" si="12"/>
        <v>#VALUE!</v>
      </c>
      <c r="AB30" s="611"/>
      <c r="AC30" s="394" t="s">
        <v>45</v>
      </c>
    </row>
    <row r="31" spans="1:29" ht="13.5" customHeight="1">
      <c r="A31" s="430">
        <v>1405164</v>
      </c>
      <c r="B31" s="772" t="s">
        <v>1178</v>
      </c>
      <c r="C31" s="617" t="s">
        <v>1179</v>
      </c>
      <c r="D31" s="615" t="s">
        <v>1126</v>
      </c>
      <c r="E31" s="534">
        <v>4.079</v>
      </c>
      <c r="F31" s="372">
        <f t="shared" si="0"/>
        <v>15</v>
      </c>
      <c r="G31" s="535">
        <v>9</v>
      </c>
      <c r="H31" s="373">
        <f t="shared" si="1"/>
        <v>9</v>
      </c>
      <c r="I31" s="541" t="s">
        <v>30</v>
      </c>
      <c r="J31" s="374" t="e">
        <f t="shared" si="2"/>
        <v>#VALUE!</v>
      </c>
      <c r="K31" s="539">
        <v>3.2</v>
      </c>
      <c r="L31" s="372">
        <f t="shared" si="3"/>
        <v>13</v>
      </c>
      <c r="M31" s="537">
        <v>1.05</v>
      </c>
      <c r="N31" s="373">
        <f t="shared" si="4"/>
        <v>9</v>
      </c>
      <c r="O31" s="538" t="s">
        <v>30</v>
      </c>
      <c r="P31" s="374" t="e">
        <f t="shared" si="5"/>
        <v>#N/A</v>
      </c>
      <c r="Q31" s="539">
        <v>6.65</v>
      </c>
      <c r="R31" s="372">
        <f t="shared" si="6"/>
        <v>22</v>
      </c>
      <c r="S31" s="537">
        <v>20.4</v>
      </c>
      <c r="T31" s="373">
        <f t="shared" si="7"/>
        <v>29</v>
      </c>
      <c r="U31" s="538" t="s">
        <v>30</v>
      </c>
      <c r="V31" s="374" t="e">
        <f t="shared" si="8"/>
        <v>#N/A</v>
      </c>
      <c r="W31" s="540">
        <f t="shared" si="9"/>
        <v>50</v>
      </c>
      <c r="X31" s="375">
        <f t="shared" si="10"/>
        <v>47</v>
      </c>
      <c r="Y31" s="376" t="e">
        <f t="shared" si="11"/>
        <v>#VALUE!</v>
      </c>
      <c r="Z31" s="376">
        <v>28</v>
      </c>
      <c r="AA31" s="377" t="e">
        <f t="shared" si="12"/>
        <v>#VALUE!</v>
      </c>
      <c r="AB31" s="611"/>
      <c r="AC31" s="394" t="s">
        <v>45</v>
      </c>
    </row>
    <row r="32" spans="1:29" ht="13.5" customHeight="1">
      <c r="A32" s="430" t="s">
        <v>1551</v>
      </c>
      <c r="B32" s="772" t="s">
        <v>1549</v>
      </c>
      <c r="C32" s="617" t="s">
        <v>1550</v>
      </c>
      <c r="D32" s="615" t="s">
        <v>158</v>
      </c>
      <c r="E32" s="534">
        <v>3.574</v>
      </c>
      <c r="F32" s="372">
        <f t="shared" si="0"/>
        <v>15</v>
      </c>
      <c r="G32" s="535">
        <v>9</v>
      </c>
      <c r="H32" s="373">
        <f t="shared" si="1"/>
        <v>9</v>
      </c>
      <c r="I32" s="541" t="s">
        <v>30</v>
      </c>
      <c r="J32" s="374" t="e">
        <f t="shared" si="2"/>
        <v>#VALUE!</v>
      </c>
      <c r="K32" s="539">
        <v>3.4</v>
      </c>
      <c r="L32" s="372">
        <f t="shared" si="3"/>
        <v>17</v>
      </c>
      <c r="M32" s="537">
        <v>1</v>
      </c>
      <c r="N32" s="373">
        <f t="shared" si="4"/>
        <v>7</v>
      </c>
      <c r="O32" s="538" t="s">
        <v>30</v>
      </c>
      <c r="P32" s="374" t="e">
        <f t="shared" si="5"/>
        <v>#N/A</v>
      </c>
      <c r="Q32" s="539">
        <v>6.65</v>
      </c>
      <c r="R32" s="372">
        <f t="shared" si="6"/>
        <v>22</v>
      </c>
      <c r="S32" s="537">
        <v>22.9</v>
      </c>
      <c r="T32" s="373">
        <f t="shared" si="7"/>
        <v>31</v>
      </c>
      <c r="U32" s="538" t="s">
        <v>30</v>
      </c>
      <c r="V32" s="374" t="e">
        <f t="shared" si="8"/>
        <v>#N/A</v>
      </c>
      <c r="W32" s="540">
        <f t="shared" si="9"/>
        <v>54</v>
      </c>
      <c r="X32" s="375">
        <f t="shared" si="10"/>
        <v>47</v>
      </c>
      <c r="Y32" s="376" t="e">
        <f t="shared" si="11"/>
        <v>#VALUE!</v>
      </c>
      <c r="Z32" s="376">
        <v>28</v>
      </c>
      <c r="AA32" s="377" t="e">
        <f t="shared" si="12"/>
        <v>#VALUE!</v>
      </c>
      <c r="AB32" s="611"/>
      <c r="AC32" s="394" t="s">
        <v>45</v>
      </c>
    </row>
    <row r="33" spans="1:29" ht="13.5" customHeight="1">
      <c r="A33" s="430" t="s">
        <v>2297</v>
      </c>
      <c r="B33" s="772" t="s">
        <v>2296</v>
      </c>
      <c r="C33" s="617" t="s">
        <v>2069</v>
      </c>
      <c r="D33" s="615" t="s">
        <v>151</v>
      </c>
      <c r="E33" s="534">
        <v>3.588</v>
      </c>
      <c r="F33" s="372">
        <f t="shared" si="0"/>
        <v>15</v>
      </c>
      <c r="G33" s="535">
        <v>8.8</v>
      </c>
      <c r="H33" s="373">
        <f t="shared" si="1"/>
        <v>13</v>
      </c>
      <c r="I33" s="541" t="s">
        <v>30</v>
      </c>
      <c r="J33" s="374" t="e">
        <f t="shared" si="2"/>
        <v>#VALUE!</v>
      </c>
      <c r="K33" s="539">
        <v>2.65</v>
      </c>
      <c r="L33" s="372">
        <f t="shared" si="3"/>
        <v>6</v>
      </c>
      <c r="M33" s="537">
        <v>0.9</v>
      </c>
      <c r="N33" s="373">
        <f t="shared" si="4"/>
        <v>5</v>
      </c>
      <c r="O33" s="538" t="s">
        <v>30</v>
      </c>
      <c r="P33" s="374" t="e">
        <f t="shared" si="5"/>
        <v>#N/A</v>
      </c>
      <c r="Q33" s="539">
        <v>5.35</v>
      </c>
      <c r="R33" s="372">
        <f t="shared" si="6"/>
        <v>12</v>
      </c>
      <c r="S33" s="537">
        <v>19.3</v>
      </c>
      <c r="T33" s="373">
        <f t="shared" si="7"/>
        <v>28</v>
      </c>
      <c r="U33" s="538" t="s">
        <v>30</v>
      </c>
      <c r="V33" s="374" t="e">
        <f t="shared" si="8"/>
        <v>#N/A</v>
      </c>
      <c r="W33" s="540">
        <f t="shared" si="9"/>
        <v>33</v>
      </c>
      <c r="X33" s="375">
        <f t="shared" si="10"/>
        <v>46</v>
      </c>
      <c r="Y33" s="376" t="e">
        <f t="shared" si="11"/>
        <v>#VALUE!</v>
      </c>
      <c r="Z33" s="376">
        <v>30</v>
      </c>
      <c r="AA33" s="377" t="e">
        <f t="shared" si="12"/>
        <v>#VALUE!</v>
      </c>
      <c r="AB33" s="611"/>
      <c r="AC33" s="394" t="s">
        <v>45</v>
      </c>
    </row>
    <row r="34" spans="1:29" ht="12.75" customHeight="1">
      <c r="A34" s="374" t="s">
        <v>1589</v>
      </c>
      <c r="B34" s="770" t="s">
        <v>1587</v>
      </c>
      <c r="C34" s="407" t="s">
        <v>1588</v>
      </c>
      <c r="D34" s="414" t="s">
        <v>158</v>
      </c>
      <c r="E34" s="534" t="s">
        <v>30</v>
      </c>
      <c r="F34" s="372" t="e">
        <f t="shared" si="0"/>
        <v>#VALUE!</v>
      </c>
      <c r="G34" s="535">
        <v>9.4</v>
      </c>
      <c r="H34" s="373">
        <f t="shared" si="1"/>
        <v>5</v>
      </c>
      <c r="I34" s="541" t="s">
        <v>30</v>
      </c>
      <c r="J34" s="374" t="e">
        <f t="shared" si="2"/>
        <v>#VALUE!</v>
      </c>
      <c r="K34" s="539" t="s">
        <v>30</v>
      </c>
      <c r="L34" s="372" t="e">
        <f t="shared" si="3"/>
        <v>#N/A</v>
      </c>
      <c r="M34" s="537">
        <v>0.85</v>
      </c>
      <c r="N34" s="373">
        <f t="shared" si="4"/>
        <v>5</v>
      </c>
      <c r="O34" s="538" t="s">
        <v>30</v>
      </c>
      <c r="P34" s="374" t="e">
        <f t="shared" si="5"/>
        <v>#N/A</v>
      </c>
      <c r="Q34" s="539" t="s">
        <v>30</v>
      </c>
      <c r="R34" s="372" t="e">
        <f t="shared" si="6"/>
        <v>#N/A</v>
      </c>
      <c r="S34" s="537">
        <v>27.2</v>
      </c>
      <c r="T34" s="373">
        <f t="shared" si="7"/>
        <v>35</v>
      </c>
      <c r="U34" s="538" t="s">
        <v>30</v>
      </c>
      <c r="V34" s="374" t="e">
        <f t="shared" si="8"/>
        <v>#N/A</v>
      </c>
      <c r="W34" s="540" t="e">
        <f t="shared" si="9"/>
        <v>#VALUE!</v>
      </c>
      <c r="X34" s="375">
        <f t="shared" si="10"/>
        <v>45</v>
      </c>
      <c r="Y34" s="376" t="e">
        <f t="shared" si="11"/>
        <v>#VALUE!</v>
      </c>
      <c r="Z34" s="376">
        <v>31</v>
      </c>
      <c r="AA34" s="377" t="e">
        <f t="shared" si="12"/>
        <v>#VALUE!</v>
      </c>
      <c r="AB34" s="611"/>
      <c r="AC34" s="394" t="s">
        <v>45</v>
      </c>
    </row>
    <row r="35" spans="1:29" ht="13.5" customHeight="1">
      <c r="A35" s="552" t="s">
        <v>2107</v>
      </c>
      <c r="B35" s="771" t="s">
        <v>2106</v>
      </c>
      <c r="C35" s="378" t="s">
        <v>1278</v>
      </c>
      <c r="D35" s="414" t="s">
        <v>156</v>
      </c>
      <c r="E35" s="534" t="s">
        <v>30</v>
      </c>
      <c r="F35" s="372" t="e">
        <f t="shared" si="0"/>
        <v>#VALUE!</v>
      </c>
      <c r="G35" s="535">
        <v>8.9</v>
      </c>
      <c r="H35" s="373">
        <f t="shared" si="1"/>
        <v>11</v>
      </c>
      <c r="I35" s="541" t="s">
        <v>30</v>
      </c>
      <c r="J35" s="374" t="e">
        <f t="shared" si="2"/>
        <v>#VALUE!</v>
      </c>
      <c r="K35" s="539" t="s">
        <v>30</v>
      </c>
      <c r="L35" s="372" t="e">
        <f t="shared" si="3"/>
        <v>#N/A</v>
      </c>
      <c r="M35" s="537">
        <v>0.9</v>
      </c>
      <c r="N35" s="373">
        <f t="shared" si="4"/>
        <v>5</v>
      </c>
      <c r="O35" s="538" t="s">
        <v>30</v>
      </c>
      <c r="P35" s="374" t="e">
        <f t="shared" si="5"/>
        <v>#N/A</v>
      </c>
      <c r="Q35" s="539" t="s">
        <v>30</v>
      </c>
      <c r="R35" s="372" t="e">
        <f t="shared" si="6"/>
        <v>#N/A</v>
      </c>
      <c r="S35" s="537">
        <v>18.7</v>
      </c>
      <c r="T35" s="373">
        <f t="shared" si="7"/>
        <v>28</v>
      </c>
      <c r="U35" s="538" t="s">
        <v>30</v>
      </c>
      <c r="V35" s="374" t="e">
        <f t="shared" si="8"/>
        <v>#N/A</v>
      </c>
      <c r="W35" s="540" t="e">
        <f t="shared" si="9"/>
        <v>#VALUE!</v>
      </c>
      <c r="X35" s="375">
        <f t="shared" si="10"/>
        <v>44</v>
      </c>
      <c r="Y35" s="376" t="e">
        <f t="shared" si="11"/>
        <v>#VALUE!</v>
      </c>
      <c r="Z35" s="376">
        <v>32</v>
      </c>
      <c r="AA35" s="377" t="e">
        <f t="shared" si="12"/>
        <v>#VALUE!</v>
      </c>
      <c r="AB35" s="611"/>
      <c r="AC35" s="394" t="s">
        <v>45</v>
      </c>
    </row>
    <row r="36" spans="1:29" ht="13.5" customHeight="1">
      <c r="A36" s="430" t="s">
        <v>2279</v>
      </c>
      <c r="B36" s="772" t="s">
        <v>2278</v>
      </c>
      <c r="C36" s="617" t="s">
        <v>1809</v>
      </c>
      <c r="D36" s="615" t="s">
        <v>151</v>
      </c>
      <c r="E36" s="534">
        <v>4.14</v>
      </c>
      <c r="F36" s="372">
        <f t="shared" si="0"/>
        <v>14</v>
      </c>
      <c r="G36" s="535">
        <v>9</v>
      </c>
      <c r="H36" s="373">
        <f t="shared" si="1"/>
        <v>9</v>
      </c>
      <c r="I36" s="541" t="s">
        <v>30</v>
      </c>
      <c r="J36" s="374" t="e">
        <f t="shared" si="2"/>
        <v>#VALUE!</v>
      </c>
      <c r="K36" s="539">
        <v>2.75</v>
      </c>
      <c r="L36" s="372">
        <f t="shared" si="3"/>
        <v>7</v>
      </c>
      <c r="M36" s="537">
        <v>0.85</v>
      </c>
      <c r="N36" s="373">
        <f t="shared" si="4"/>
        <v>5</v>
      </c>
      <c r="O36" s="538" t="s">
        <v>30</v>
      </c>
      <c r="P36" s="374" t="e">
        <f t="shared" si="5"/>
        <v>#N/A</v>
      </c>
      <c r="Q36" s="539">
        <v>5.11</v>
      </c>
      <c r="R36" s="372">
        <f t="shared" si="6"/>
        <v>8</v>
      </c>
      <c r="S36" s="537">
        <v>21.7</v>
      </c>
      <c r="T36" s="373">
        <f t="shared" si="7"/>
        <v>30</v>
      </c>
      <c r="U36" s="538" t="s">
        <v>30</v>
      </c>
      <c r="V36" s="374" t="e">
        <f t="shared" si="8"/>
        <v>#N/A</v>
      </c>
      <c r="W36" s="540">
        <f t="shared" si="9"/>
        <v>29</v>
      </c>
      <c r="X36" s="375">
        <f t="shared" si="10"/>
        <v>44</v>
      </c>
      <c r="Y36" s="376" t="e">
        <f t="shared" si="11"/>
        <v>#VALUE!</v>
      </c>
      <c r="Z36" s="376">
        <v>32</v>
      </c>
      <c r="AA36" s="377" t="e">
        <f t="shared" si="12"/>
        <v>#VALUE!</v>
      </c>
      <c r="AB36" s="611"/>
      <c r="AC36" s="394" t="s">
        <v>45</v>
      </c>
    </row>
    <row r="37" spans="1:29" ht="13.5" customHeight="1">
      <c r="A37" s="430" t="s">
        <v>2113</v>
      </c>
      <c r="B37" s="772" t="s">
        <v>2111</v>
      </c>
      <c r="C37" s="617" t="s">
        <v>2112</v>
      </c>
      <c r="D37" s="615" t="s">
        <v>156</v>
      </c>
      <c r="E37" s="534">
        <v>4.044</v>
      </c>
      <c r="F37" s="372">
        <f t="shared" si="0"/>
        <v>15</v>
      </c>
      <c r="G37" s="535">
        <v>9.1</v>
      </c>
      <c r="H37" s="373">
        <f t="shared" si="1"/>
        <v>8</v>
      </c>
      <c r="I37" s="541" t="s">
        <v>30</v>
      </c>
      <c r="J37" s="374" t="e">
        <f t="shared" si="2"/>
        <v>#VALUE!</v>
      </c>
      <c r="K37" s="539">
        <v>3.15</v>
      </c>
      <c r="L37" s="372">
        <f t="shared" si="3"/>
        <v>13</v>
      </c>
      <c r="M37" s="537">
        <v>0.9</v>
      </c>
      <c r="N37" s="373">
        <f t="shared" si="4"/>
        <v>5</v>
      </c>
      <c r="O37" s="538" t="s">
        <v>30</v>
      </c>
      <c r="P37" s="374" t="e">
        <f t="shared" si="5"/>
        <v>#N/A</v>
      </c>
      <c r="Q37" s="539">
        <v>7.7</v>
      </c>
      <c r="R37" s="372">
        <f t="shared" si="6"/>
        <v>27</v>
      </c>
      <c r="S37" s="537">
        <v>21.5</v>
      </c>
      <c r="T37" s="373">
        <f t="shared" si="7"/>
        <v>30</v>
      </c>
      <c r="U37" s="538" t="s">
        <v>30</v>
      </c>
      <c r="V37" s="374" t="e">
        <f t="shared" si="8"/>
        <v>#N/A</v>
      </c>
      <c r="W37" s="540">
        <f t="shared" si="9"/>
        <v>55</v>
      </c>
      <c r="X37" s="375">
        <f t="shared" si="10"/>
        <v>43</v>
      </c>
      <c r="Y37" s="376" t="e">
        <f t="shared" si="11"/>
        <v>#VALUE!</v>
      </c>
      <c r="Z37" s="376">
        <v>34</v>
      </c>
      <c r="AA37" s="377" t="e">
        <f t="shared" si="12"/>
        <v>#VALUE!</v>
      </c>
      <c r="AB37" s="611"/>
      <c r="AC37" s="394" t="s">
        <v>45</v>
      </c>
    </row>
    <row r="38" spans="1:29" ht="13.5" customHeight="1">
      <c r="A38" s="430" t="s">
        <v>2409</v>
      </c>
      <c r="B38" s="772" t="s">
        <v>2407</v>
      </c>
      <c r="C38" s="617" t="s">
        <v>2408</v>
      </c>
      <c r="D38" s="615" t="s">
        <v>175</v>
      </c>
      <c r="E38" s="534">
        <v>4.319</v>
      </c>
      <c r="F38" s="372">
        <f t="shared" si="0"/>
        <v>13</v>
      </c>
      <c r="G38" s="535">
        <v>8.8</v>
      </c>
      <c r="H38" s="373">
        <f t="shared" si="1"/>
        <v>13</v>
      </c>
      <c r="I38" s="541" t="s">
        <v>30</v>
      </c>
      <c r="J38" s="374" t="e">
        <f t="shared" si="2"/>
        <v>#VALUE!</v>
      </c>
      <c r="K38" s="539">
        <v>3.05</v>
      </c>
      <c r="L38" s="372">
        <f t="shared" si="3"/>
        <v>12</v>
      </c>
      <c r="M38" s="537">
        <v>0.95</v>
      </c>
      <c r="N38" s="373">
        <f t="shared" si="4"/>
        <v>5</v>
      </c>
      <c r="O38" s="538" t="s">
        <v>30</v>
      </c>
      <c r="P38" s="374" t="e">
        <f t="shared" si="5"/>
        <v>#N/A</v>
      </c>
      <c r="Q38" s="539">
        <v>6.52</v>
      </c>
      <c r="R38" s="372">
        <f t="shared" si="6"/>
        <v>22</v>
      </c>
      <c r="S38" s="537">
        <v>15.2</v>
      </c>
      <c r="T38" s="373">
        <f t="shared" si="7"/>
        <v>24</v>
      </c>
      <c r="U38" s="538" t="s">
        <v>30</v>
      </c>
      <c r="V38" s="374" t="e">
        <f t="shared" si="8"/>
        <v>#N/A</v>
      </c>
      <c r="W38" s="540">
        <f t="shared" si="9"/>
        <v>47</v>
      </c>
      <c r="X38" s="375">
        <f t="shared" si="10"/>
        <v>42</v>
      </c>
      <c r="Y38" s="376" t="e">
        <f t="shared" si="11"/>
        <v>#VALUE!</v>
      </c>
      <c r="Z38" s="376">
        <v>35</v>
      </c>
      <c r="AA38" s="377" t="e">
        <f t="shared" si="12"/>
        <v>#VALUE!</v>
      </c>
      <c r="AB38" s="611"/>
      <c r="AC38" s="394" t="s">
        <v>45</v>
      </c>
    </row>
    <row r="39" spans="1:29" ht="13.5" customHeight="1">
      <c r="A39" s="430" t="s">
        <v>1762</v>
      </c>
      <c r="B39" s="772" t="s">
        <v>2517</v>
      </c>
      <c r="C39" s="617" t="s">
        <v>1761</v>
      </c>
      <c r="D39" s="615" t="s">
        <v>153</v>
      </c>
      <c r="E39" s="534">
        <v>3.511</v>
      </c>
      <c r="F39" s="372">
        <f t="shared" si="0"/>
        <v>16</v>
      </c>
      <c r="G39" s="535">
        <v>9.6</v>
      </c>
      <c r="H39" s="373">
        <f t="shared" si="1"/>
        <v>5</v>
      </c>
      <c r="I39" s="541" t="s">
        <v>30</v>
      </c>
      <c r="J39" s="374" t="e">
        <f t="shared" si="2"/>
        <v>#VALUE!</v>
      </c>
      <c r="K39" s="539">
        <v>3.3</v>
      </c>
      <c r="L39" s="372">
        <f t="shared" si="3"/>
        <v>15</v>
      </c>
      <c r="M39" s="537">
        <v>0.85</v>
      </c>
      <c r="N39" s="373">
        <f t="shared" si="4"/>
        <v>5</v>
      </c>
      <c r="O39" s="538" t="s">
        <v>30</v>
      </c>
      <c r="P39" s="374" t="e">
        <f t="shared" si="5"/>
        <v>#N/A</v>
      </c>
      <c r="Q39" s="539">
        <v>5.3</v>
      </c>
      <c r="R39" s="372">
        <f t="shared" si="6"/>
        <v>11</v>
      </c>
      <c r="S39" s="537">
        <v>22.2</v>
      </c>
      <c r="T39" s="373">
        <f t="shared" si="7"/>
        <v>30</v>
      </c>
      <c r="U39" s="538" t="s">
        <v>30</v>
      </c>
      <c r="V39" s="374" t="e">
        <f t="shared" si="8"/>
        <v>#N/A</v>
      </c>
      <c r="W39" s="540">
        <f t="shared" si="9"/>
        <v>42</v>
      </c>
      <c r="X39" s="375">
        <f t="shared" si="10"/>
        <v>40</v>
      </c>
      <c r="Y39" s="376" t="e">
        <f t="shared" si="11"/>
        <v>#VALUE!</v>
      </c>
      <c r="Z39" s="376">
        <v>36</v>
      </c>
      <c r="AA39" s="377" t="e">
        <f t="shared" si="12"/>
        <v>#VALUE!</v>
      </c>
      <c r="AB39" s="611"/>
      <c r="AC39" s="394" t="s">
        <v>45</v>
      </c>
    </row>
    <row r="40" spans="1:29" ht="13.5" customHeight="1">
      <c r="A40" s="430" t="s">
        <v>2016</v>
      </c>
      <c r="B40" s="772" t="s">
        <v>2014</v>
      </c>
      <c r="C40" s="617" t="s">
        <v>2015</v>
      </c>
      <c r="D40" s="615" t="s">
        <v>1116</v>
      </c>
      <c r="E40" s="534">
        <v>4.185</v>
      </c>
      <c r="F40" s="372">
        <f t="shared" si="0"/>
        <v>14</v>
      </c>
      <c r="G40" s="535">
        <v>9.3</v>
      </c>
      <c r="H40" s="373">
        <f t="shared" si="1"/>
        <v>6</v>
      </c>
      <c r="I40" s="541" t="s">
        <v>30</v>
      </c>
      <c r="J40" s="374" t="e">
        <f t="shared" si="2"/>
        <v>#VALUE!</v>
      </c>
      <c r="K40" s="539">
        <v>2.9</v>
      </c>
      <c r="L40" s="372">
        <f t="shared" si="3"/>
        <v>9</v>
      </c>
      <c r="M40" s="537">
        <v>0.9</v>
      </c>
      <c r="N40" s="373">
        <f t="shared" si="4"/>
        <v>5</v>
      </c>
      <c r="O40" s="538" t="s">
        <v>30</v>
      </c>
      <c r="P40" s="374" t="e">
        <f t="shared" si="5"/>
        <v>#N/A</v>
      </c>
      <c r="Q40" s="539">
        <v>7.55</v>
      </c>
      <c r="R40" s="372">
        <f t="shared" si="6"/>
        <v>27</v>
      </c>
      <c r="S40" s="537">
        <v>18.6</v>
      </c>
      <c r="T40" s="373">
        <f t="shared" si="7"/>
        <v>28</v>
      </c>
      <c r="U40" s="538" t="s">
        <v>30</v>
      </c>
      <c r="V40" s="374" t="e">
        <f t="shared" si="8"/>
        <v>#N/A</v>
      </c>
      <c r="W40" s="540">
        <f t="shared" si="9"/>
        <v>50</v>
      </c>
      <c r="X40" s="375">
        <f t="shared" si="10"/>
        <v>39</v>
      </c>
      <c r="Y40" s="376" t="e">
        <f t="shared" si="11"/>
        <v>#VALUE!</v>
      </c>
      <c r="Z40" s="376">
        <v>37</v>
      </c>
      <c r="AA40" s="377" t="e">
        <f t="shared" si="12"/>
        <v>#VALUE!</v>
      </c>
      <c r="AB40" s="611"/>
      <c r="AC40" s="394" t="s">
        <v>45</v>
      </c>
    </row>
    <row r="41" spans="1:29" ht="13.5" customHeight="1">
      <c r="A41" s="430" t="s">
        <v>2295</v>
      </c>
      <c r="B41" s="772" t="s">
        <v>2294</v>
      </c>
      <c r="C41" s="617" t="s">
        <v>1535</v>
      </c>
      <c r="D41" s="615" t="s">
        <v>151</v>
      </c>
      <c r="E41" s="534">
        <v>4.098</v>
      </c>
      <c r="F41" s="372">
        <f t="shared" si="0"/>
        <v>14</v>
      </c>
      <c r="G41" s="535">
        <v>9.6</v>
      </c>
      <c r="H41" s="373">
        <f t="shared" si="1"/>
        <v>5</v>
      </c>
      <c r="I41" s="541" t="s">
        <v>30</v>
      </c>
      <c r="J41" s="374" t="e">
        <f t="shared" si="2"/>
        <v>#VALUE!</v>
      </c>
      <c r="K41" s="539">
        <v>2.35</v>
      </c>
      <c r="L41" s="372">
        <f t="shared" si="3"/>
        <v>5</v>
      </c>
      <c r="M41" s="537">
        <v>0.95</v>
      </c>
      <c r="N41" s="373">
        <f t="shared" si="4"/>
        <v>5</v>
      </c>
      <c r="O41" s="538" t="s">
        <v>30</v>
      </c>
      <c r="P41" s="374" t="e">
        <f t="shared" si="5"/>
        <v>#N/A</v>
      </c>
      <c r="Q41" s="539">
        <v>4.7</v>
      </c>
      <c r="R41" s="372">
        <f t="shared" si="6"/>
        <v>5</v>
      </c>
      <c r="S41" s="537">
        <v>15.3</v>
      </c>
      <c r="T41" s="373">
        <f t="shared" si="7"/>
        <v>25</v>
      </c>
      <c r="U41" s="538" t="s">
        <v>30</v>
      </c>
      <c r="V41" s="374" t="e">
        <f t="shared" si="8"/>
        <v>#N/A</v>
      </c>
      <c r="W41" s="540">
        <f t="shared" si="9"/>
        <v>24</v>
      </c>
      <c r="X41" s="375">
        <f t="shared" si="10"/>
        <v>35</v>
      </c>
      <c r="Y41" s="376" t="e">
        <f t="shared" si="11"/>
        <v>#VALUE!</v>
      </c>
      <c r="Z41" s="376">
        <v>38</v>
      </c>
      <c r="AA41" s="377" t="e">
        <f t="shared" si="12"/>
        <v>#VALUE!</v>
      </c>
      <c r="AB41" s="611"/>
      <c r="AC41" s="394" t="s">
        <v>45</v>
      </c>
    </row>
    <row r="42" spans="1:29" ht="13.5" customHeight="1">
      <c r="A42" s="430" t="s">
        <v>2097</v>
      </c>
      <c r="B42" s="772" t="s">
        <v>2095</v>
      </c>
      <c r="C42" s="617" t="s">
        <v>2096</v>
      </c>
      <c r="D42" s="615" t="s">
        <v>156</v>
      </c>
      <c r="E42" s="534">
        <v>4.461</v>
      </c>
      <c r="F42" s="372">
        <f t="shared" si="0"/>
        <v>12</v>
      </c>
      <c r="G42" s="535">
        <v>10.1</v>
      </c>
      <c r="H42" s="373">
        <f t="shared" si="1"/>
        <v>5</v>
      </c>
      <c r="I42" s="541" t="s">
        <v>30</v>
      </c>
      <c r="J42" s="374" t="e">
        <f t="shared" si="2"/>
        <v>#VALUE!</v>
      </c>
      <c r="K42" s="539">
        <v>3.6</v>
      </c>
      <c r="L42" s="372">
        <f t="shared" si="3"/>
        <v>22</v>
      </c>
      <c r="M42" s="537" t="s">
        <v>30</v>
      </c>
      <c r="N42" s="373">
        <v>1</v>
      </c>
      <c r="O42" s="538" t="s">
        <v>30</v>
      </c>
      <c r="P42" s="374" t="e">
        <f t="shared" si="5"/>
        <v>#N/A</v>
      </c>
      <c r="Q42" s="539">
        <v>6.1</v>
      </c>
      <c r="R42" s="372">
        <f t="shared" si="6"/>
        <v>18</v>
      </c>
      <c r="S42" s="537">
        <v>12.4</v>
      </c>
      <c r="T42" s="373">
        <f t="shared" si="7"/>
        <v>20</v>
      </c>
      <c r="U42" s="538" t="s">
        <v>30</v>
      </c>
      <c r="V42" s="374" t="e">
        <f t="shared" si="8"/>
        <v>#N/A</v>
      </c>
      <c r="W42" s="540">
        <f t="shared" si="9"/>
        <v>52</v>
      </c>
      <c r="X42" s="375">
        <f t="shared" si="10"/>
        <v>26</v>
      </c>
      <c r="Y42" s="376" t="e">
        <f t="shared" si="11"/>
        <v>#VALUE!</v>
      </c>
      <c r="Z42" s="376">
        <v>39</v>
      </c>
      <c r="AA42" s="377" t="e">
        <f t="shared" si="12"/>
        <v>#VALUE!</v>
      </c>
      <c r="AB42" s="611"/>
      <c r="AC42" s="394" t="s">
        <v>45</v>
      </c>
    </row>
    <row r="43" spans="1:29" ht="13.5" customHeight="1">
      <c r="A43" s="430" t="s">
        <v>2271</v>
      </c>
      <c r="B43" s="772" t="s">
        <v>2270</v>
      </c>
      <c r="C43" s="601" t="s">
        <v>2109</v>
      </c>
      <c r="D43" s="414" t="s">
        <v>151</v>
      </c>
      <c r="E43" s="534" t="s">
        <v>30</v>
      </c>
      <c r="F43" s="372" t="e">
        <f t="shared" si="0"/>
        <v>#VALUE!</v>
      </c>
      <c r="G43" s="535">
        <v>9.4</v>
      </c>
      <c r="H43" s="373">
        <f t="shared" si="1"/>
        <v>5</v>
      </c>
      <c r="I43" s="541" t="s">
        <v>30</v>
      </c>
      <c r="J43" s="374" t="e">
        <f t="shared" si="2"/>
        <v>#VALUE!</v>
      </c>
      <c r="K43" s="539" t="s">
        <v>30</v>
      </c>
      <c r="L43" s="372" t="e">
        <f t="shared" si="3"/>
        <v>#N/A</v>
      </c>
      <c r="M43" s="537">
        <v>0.95</v>
      </c>
      <c r="N43" s="373">
        <f>VLOOKUP(M43,HAUT,2)</f>
        <v>5</v>
      </c>
      <c r="O43" s="538" t="s">
        <v>30</v>
      </c>
      <c r="P43" s="374" t="e">
        <f t="shared" si="5"/>
        <v>#N/A</v>
      </c>
      <c r="Q43" s="539" t="s">
        <v>30</v>
      </c>
      <c r="R43" s="372" t="e">
        <f t="shared" si="6"/>
        <v>#N/A</v>
      </c>
      <c r="S43" s="537">
        <v>9.2</v>
      </c>
      <c r="T43" s="373">
        <f t="shared" si="7"/>
        <v>12</v>
      </c>
      <c r="U43" s="538" t="s">
        <v>30</v>
      </c>
      <c r="V43" s="374" t="e">
        <f t="shared" si="8"/>
        <v>#N/A</v>
      </c>
      <c r="W43" s="540" t="e">
        <f t="shared" si="9"/>
        <v>#VALUE!</v>
      </c>
      <c r="X43" s="375">
        <f t="shared" si="10"/>
        <v>22</v>
      </c>
      <c r="Y43" s="376" t="e">
        <f t="shared" si="11"/>
        <v>#VALUE!</v>
      </c>
      <c r="Z43" s="376">
        <v>40</v>
      </c>
      <c r="AA43" s="377" t="e">
        <f t="shared" si="12"/>
        <v>#VALUE!</v>
      </c>
      <c r="AB43" s="611"/>
      <c r="AC43" s="394" t="s">
        <v>45</v>
      </c>
    </row>
    <row r="44" spans="1:29" ht="13.5" customHeight="1">
      <c r="A44" s="430">
        <v>1332847</v>
      </c>
      <c r="B44" s="772" t="s">
        <v>1944</v>
      </c>
      <c r="C44" s="617" t="s">
        <v>1194</v>
      </c>
      <c r="D44" s="615" t="s">
        <v>169</v>
      </c>
      <c r="E44" s="534">
        <v>4.081</v>
      </c>
      <c r="F44" s="372">
        <f t="shared" si="0"/>
        <v>14</v>
      </c>
      <c r="G44" s="535">
        <v>9.4</v>
      </c>
      <c r="H44" s="373">
        <f t="shared" si="1"/>
        <v>5</v>
      </c>
      <c r="I44" s="541" t="s">
        <v>30</v>
      </c>
      <c r="J44" s="374" t="e">
        <f t="shared" si="2"/>
        <v>#VALUE!</v>
      </c>
      <c r="K44" s="539">
        <v>2.95</v>
      </c>
      <c r="L44" s="372">
        <f t="shared" si="3"/>
        <v>10</v>
      </c>
      <c r="M44" s="537"/>
      <c r="N44" s="373">
        <v>1</v>
      </c>
      <c r="O44" s="538" t="s">
        <v>30</v>
      </c>
      <c r="P44" s="374" t="e">
        <f t="shared" si="5"/>
        <v>#N/A</v>
      </c>
      <c r="Q44" s="539">
        <v>5.4</v>
      </c>
      <c r="R44" s="372">
        <f t="shared" si="6"/>
        <v>12</v>
      </c>
      <c r="S44" s="537">
        <v>10.6</v>
      </c>
      <c r="T44" s="373">
        <f t="shared" si="7"/>
        <v>14</v>
      </c>
      <c r="U44" s="538" t="s">
        <v>30</v>
      </c>
      <c r="V44" s="374" t="e">
        <f t="shared" si="8"/>
        <v>#N/A</v>
      </c>
      <c r="W44" s="540">
        <f t="shared" si="9"/>
        <v>36</v>
      </c>
      <c r="X44" s="375">
        <f t="shared" si="10"/>
        <v>20</v>
      </c>
      <c r="Y44" s="376" t="e">
        <f t="shared" si="11"/>
        <v>#VALUE!</v>
      </c>
      <c r="Z44" s="376">
        <v>40</v>
      </c>
      <c r="AA44" s="377" t="e">
        <f t="shared" si="12"/>
        <v>#VALUE!</v>
      </c>
      <c r="AB44" s="611"/>
      <c r="AC44" s="394" t="s">
        <v>45</v>
      </c>
    </row>
  </sheetData>
  <sheetProtection selectLockedCells="1" selectUnlockedCells="1"/>
  <autoFilter ref="D1:D44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FI2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D5"/>
    </sheetView>
  </sheetViews>
  <sheetFormatPr defaultColWidth="11.421875" defaultRowHeight="13.5" customHeight="1"/>
  <cols>
    <col min="1" max="1" width="9.140625" style="349" bestFit="1" customWidth="1"/>
    <col min="2" max="2" width="19.57421875" style="349" bestFit="1" customWidth="1"/>
    <col min="3" max="3" width="16.28125" style="349" bestFit="1" customWidth="1"/>
    <col min="4" max="4" width="6.57421875" style="349" bestFit="1" customWidth="1"/>
    <col min="5" max="5" width="6.28125" style="379" hidden="1" customWidth="1"/>
    <col min="6" max="6" width="3.8515625" style="380" hidden="1" customWidth="1"/>
    <col min="7" max="7" width="4.28125" style="381" customWidth="1"/>
    <col min="8" max="8" width="4.7109375" style="382" customWidth="1"/>
    <col min="9" max="9" width="4.28125" style="383" hidden="1" customWidth="1"/>
    <col min="10" max="10" width="3.28125" style="382" hidden="1" customWidth="1"/>
    <col min="11" max="11" width="4.28125" style="384" customWidth="1"/>
    <col min="12" max="12" width="4.7109375" style="385" customWidth="1"/>
    <col min="13" max="13" width="4.28125" style="384" hidden="1" customWidth="1"/>
    <col min="14" max="14" width="3.421875" style="382" hidden="1" customWidth="1"/>
    <col min="15" max="15" width="4.421875" style="386" hidden="1" customWidth="1"/>
    <col min="16" max="16" width="3.421875" style="382" hidden="1" customWidth="1"/>
    <col min="17" max="17" width="5.28125" style="384" hidden="1" customWidth="1"/>
    <col min="18" max="18" width="3.28125" style="382" hidden="1" customWidth="1"/>
    <col min="19" max="19" width="5.8515625" style="384" hidden="1" customWidth="1"/>
    <col min="20" max="20" width="3.7109375" style="385" hidden="1" customWidth="1"/>
    <col min="21" max="21" width="5.28125" style="386" customWidth="1"/>
    <col min="22" max="22" width="4.7109375" style="382" customWidth="1"/>
    <col min="23" max="23" width="4.00390625" style="387" hidden="1" customWidth="1"/>
    <col min="24" max="24" width="3.8515625" style="380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57421875" style="84" bestFit="1" customWidth="1"/>
    <col min="30" max="16384" width="11.421875" style="1" customWidth="1"/>
  </cols>
  <sheetData>
    <row r="1" spans="1:29" ht="12.75">
      <c r="A1" s="560"/>
      <c r="B1" s="350"/>
      <c r="C1" s="350"/>
      <c r="D1" s="563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564" t="s">
        <v>196</v>
      </c>
      <c r="V1" s="565"/>
      <c r="W1" s="361"/>
      <c r="X1" s="362"/>
      <c r="Y1" s="355"/>
      <c r="Z1" s="355"/>
      <c r="AA1" s="362"/>
      <c r="AB1" s="362"/>
      <c r="AC1" s="79"/>
    </row>
    <row r="2" spans="1:165" s="559" customFormat="1" ht="13.5" customHeight="1">
      <c r="A2" s="556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7" t="s">
        <v>6</v>
      </c>
      <c r="V2" s="373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8" t="s">
        <v>9</v>
      </c>
      <c r="AB2" s="558" t="s">
        <v>14</v>
      </c>
      <c r="AC2" s="56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29" ht="13.5" customHeight="1">
      <c r="A3" s="414" t="s">
        <v>2037</v>
      </c>
      <c r="B3" s="768" t="s">
        <v>2035</v>
      </c>
      <c r="C3" s="415" t="s">
        <v>2036</v>
      </c>
      <c r="D3" s="414" t="s">
        <v>1116</v>
      </c>
      <c r="E3" s="534">
        <v>4.452</v>
      </c>
      <c r="F3" s="372">
        <f>VLOOKUP(E3*(-1),DISTPOF,2)</f>
        <v>12</v>
      </c>
      <c r="G3" s="535">
        <v>8.5</v>
      </c>
      <c r="H3" s="373">
        <f>VLOOKUP(G3*(-1),VITPOF,2)</f>
        <v>21</v>
      </c>
      <c r="I3" s="536" t="s">
        <v>30</v>
      </c>
      <c r="J3" s="374" t="e">
        <f>VLOOKUP(I3*(-1),HAIPOF,2)</f>
        <v>#VALUE!</v>
      </c>
      <c r="K3" s="537">
        <v>3.4</v>
      </c>
      <c r="L3" s="373">
        <f aca="true" t="shared" si="0" ref="L3:L25">VLOOKUP(K3,LONGPOF,2)</f>
        <v>22</v>
      </c>
      <c r="M3" s="538" t="s">
        <v>30</v>
      </c>
      <c r="N3" s="374" t="e">
        <f>VLOOKUP(M3,HAUTPOF,2)</f>
        <v>#N/A</v>
      </c>
      <c r="O3" s="539">
        <v>6.43</v>
      </c>
      <c r="P3" s="372">
        <f aca="true" t="shared" si="1" ref="P3:P25">VLOOKUP(O3,TRIPLPOF,2)</f>
        <v>11</v>
      </c>
      <c r="Q3" s="538" t="s">
        <v>30</v>
      </c>
      <c r="R3" s="374" t="e">
        <f>VLOOKUP(Q3,PDSPOF,2)</f>
        <v>#N/A</v>
      </c>
      <c r="S3" s="539">
        <v>16</v>
      </c>
      <c r="T3" s="372">
        <f aca="true" t="shared" si="2" ref="T3:T25">VLOOKUP(S3,VORTPOF,2)</f>
        <v>25</v>
      </c>
      <c r="U3" s="537">
        <v>13.8</v>
      </c>
      <c r="V3" s="373">
        <f aca="true" t="shared" si="3" ref="V3:V25">VLOOKUP(U3,CERCPOF,2)</f>
        <v>20</v>
      </c>
      <c r="W3" s="540">
        <f aca="true" t="shared" si="4" ref="W3:W25">SUM(F3,P3,T3)</f>
        <v>48</v>
      </c>
      <c r="X3" s="375">
        <f aca="true" t="shared" si="5" ref="X3:X25">H3+L3+V3</f>
        <v>63</v>
      </c>
      <c r="Y3" s="376" t="e">
        <f aca="true" t="shared" si="6" ref="Y3:Y25">J3+N3+R3</f>
        <v>#VALUE!</v>
      </c>
      <c r="Z3" s="766">
        <v>1</v>
      </c>
      <c r="AA3" s="377" t="e">
        <f aca="true" t="shared" si="7" ref="AA3:AA25">W3+X3+Y3</f>
        <v>#VALUE!</v>
      </c>
      <c r="AB3" s="611"/>
      <c r="AC3" s="561" t="s">
        <v>42</v>
      </c>
    </row>
    <row r="4" spans="1:29" ht="13.5" customHeight="1">
      <c r="A4" s="414" t="s">
        <v>2043</v>
      </c>
      <c r="B4" s="768" t="s">
        <v>2041</v>
      </c>
      <c r="C4" s="415" t="s">
        <v>2042</v>
      </c>
      <c r="D4" s="547" t="s">
        <v>1116</v>
      </c>
      <c r="E4" s="534">
        <v>4.455</v>
      </c>
      <c r="F4" s="372">
        <f>VLOOKUP(E4*(-1),DISTPOF,2)</f>
        <v>12</v>
      </c>
      <c r="G4" s="535">
        <v>8.7</v>
      </c>
      <c r="H4" s="373">
        <f>VLOOKUP(G4*(-1),VITPOF,2)</f>
        <v>16</v>
      </c>
      <c r="I4" s="536" t="s">
        <v>30</v>
      </c>
      <c r="J4" s="374" t="e">
        <f>VLOOKUP(I4*(-1),HAIPOF,2)</f>
        <v>#VALUE!</v>
      </c>
      <c r="K4" s="537">
        <v>3.4</v>
      </c>
      <c r="L4" s="373">
        <f t="shared" si="0"/>
        <v>22</v>
      </c>
      <c r="M4" s="538" t="s">
        <v>30</v>
      </c>
      <c r="N4" s="374" t="e">
        <f>VLOOKUP(M4,HAUTPOF,2)</f>
        <v>#N/A</v>
      </c>
      <c r="O4" s="539">
        <v>7.5</v>
      </c>
      <c r="P4" s="372">
        <f t="shared" si="1"/>
        <v>14</v>
      </c>
      <c r="Q4" s="538" t="s">
        <v>30</v>
      </c>
      <c r="R4" s="374" t="e">
        <f>VLOOKUP(Q4,PDSPOF,2)</f>
        <v>#N/A</v>
      </c>
      <c r="S4" s="539">
        <v>19.2</v>
      </c>
      <c r="T4" s="372">
        <f t="shared" si="2"/>
        <v>28</v>
      </c>
      <c r="U4" s="537">
        <v>14.2</v>
      </c>
      <c r="V4" s="373">
        <f t="shared" si="3"/>
        <v>21</v>
      </c>
      <c r="W4" s="540">
        <f t="shared" si="4"/>
        <v>54</v>
      </c>
      <c r="X4" s="375">
        <f t="shared" si="5"/>
        <v>59</v>
      </c>
      <c r="Y4" s="376" t="e">
        <f t="shared" si="6"/>
        <v>#VALUE!</v>
      </c>
      <c r="Z4" s="766">
        <v>2</v>
      </c>
      <c r="AA4" s="377" t="e">
        <f t="shared" si="7"/>
        <v>#VALUE!</v>
      </c>
      <c r="AB4" s="611"/>
      <c r="AC4" s="561" t="s">
        <v>42</v>
      </c>
    </row>
    <row r="5" spans="1:29" ht="13.5" customHeight="1">
      <c r="A5" s="414" t="s">
        <v>2437</v>
      </c>
      <c r="B5" s="768" t="s">
        <v>2435</v>
      </c>
      <c r="C5" s="415" t="s">
        <v>2436</v>
      </c>
      <c r="D5" s="547" t="s">
        <v>175</v>
      </c>
      <c r="E5" s="534">
        <v>3.53</v>
      </c>
      <c r="F5" s="372">
        <f>VLOOKUP(E5*(-1),DISTPOF,2)</f>
        <v>23</v>
      </c>
      <c r="G5" s="535">
        <v>9.2</v>
      </c>
      <c r="H5" s="373">
        <f>VLOOKUP(G5*(-1),VITPOF,2)</f>
        <v>13</v>
      </c>
      <c r="I5" s="536" t="s">
        <v>30</v>
      </c>
      <c r="J5" s="374" t="e">
        <f>VLOOKUP(I5*(-1),HAIPOF,2)</f>
        <v>#VALUE!</v>
      </c>
      <c r="K5" s="537">
        <v>3.35</v>
      </c>
      <c r="L5" s="373">
        <f t="shared" si="0"/>
        <v>21</v>
      </c>
      <c r="M5" s="538" t="s">
        <v>30</v>
      </c>
      <c r="N5" s="374" t="e">
        <f>VLOOKUP(M5,HAUTPOF,2)</f>
        <v>#N/A</v>
      </c>
      <c r="O5" s="539">
        <v>7.15</v>
      </c>
      <c r="P5" s="372">
        <f t="shared" si="1"/>
        <v>13</v>
      </c>
      <c r="Q5" s="538" t="s">
        <v>30</v>
      </c>
      <c r="R5" s="374" t="e">
        <f>VLOOKUP(Q5,PDSPOF,2)</f>
        <v>#N/A</v>
      </c>
      <c r="S5" s="539">
        <v>20.75</v>
      </c>
      <c r="T5" s="372">
        <f t="shared" si="2"/>
        <v>29</v>
      </c>
      <c r="U5" s="537">
        <v>15</v>
      </c>
      <c r="V5" s="373">
        <f t="shared" si="3"/>
        <v>22</v>
      </c>
      <c r="W5" s="540">
        <f t="shared" si="4"/>
        <v>65</v>
      </c>
      <c r="X5" s="375">
        <f t="shared" si="5"/>
        <v>56</v>
      </c>
      <c r="Y5" s="376" t="e">
        <f t="shared" si="6"/>
        <v>#VALUE!</v>
      </c>
      <c r="Z5" s="766">
        <v>3</v>
      </c>
      <c r="AA5" s="377" t="e">
        <f t="shared" si="7"/>
        <v>#VALUE!</v>
      </c>
      <c r="AB5" s="611"/>
      <c r="AC5" s="561" t="s">
        <v>42</v>
      </c>
    </row>
    <row r="6" spans="1:29" ht="13.5" customHeight="1">
      <c r="A6" s="374" t="s">
        <v>1592</v>
      </c>
      <c r="B6" s="770" t="s">
        <v>1590</v>
      </c>
      <c r="C6" s="407" t="s">
        <v>1591</v>
      </c>
      <c r="D6" s="547" t="s">
        <v>158</v>
      </c>
      <c r="E6" s="534" t="s">
        <v>30</v>
      </c>
      <c r="F6" s="372" t="e">
        <f>VLOOKUP(E6*(-1),DISTPOF,2)</f>
        <v>#VALUE!</v>
      </c>
      <c r="G6" s="535">
        <v>8.5</v>
      </c>
      <c r="H6" s="373">
        <f>VLOOKUP(G6*(-1),VITPOF,2)</f>
        <v>21</v>
      </c>
      <c r="I6" s="536" t="s">
        <v>30</v>
      </c>
      <c r="J6" s="374" t="e">
        <f>VLOOKUP(I6*(-1),HAIPOF,2)</f>
        <v>#VALUE!</v>
      </c>
      <c r="K6" s="537">
        <v>3.05</v>
      </c>
      <c r="L6" s="373">
        <f t="shared" si="0"/>
        <v>15</v>
      </c>
      <c r="M6" s="538" t="s">
        <v>30</v>
      </c>
      <c r="N6" s="374" t="e">
        <f>VLOOKUP(M6,HAUTPOF,2)</f>
        <v>#N/A</v>
      </c>
      <c r="O6" s="539" t="s">
        <v>30</v>
      </c>
      <c r="P6" s="372" t="e">
        <f t="shared" si="1"/>
        <v>#N/A</v>
      </c>
      <c r="Q6" s="538" t="s">
        <v>30</v>
      </c>
      <c r="R6" s="374" t="e">
        <f>VLOOKUP(Q6,PDSPOF,2)</f>
        <v>#N/A</v>
      </c>
      <c r="S6" s="539" t="s">
        <v>30</v>
      </c>
      <c r="T6" s="372" t="e">
        <f t="shared" si="2"/>
        <v>#N/A</v>
      </c>
      <c r="U6" s="537">
        <v>11.4</v>
      </c>
      <c r="V6" s="373">
        <f t="shared" si="3"/>
        <v>14</v>
      </c>
      <c r="W6" s="540" t="e">
        <f t="shared" si="4"/>
        <v>#VALUE!</v>
      </c>
      <c r="X6" s="375">
        <f t="shared" si="5"/>
        <v>50</v>
      </c>
      <c r="Y6" s="376" t="e">
        <f t="shared" si="6"/>
        <v>#VALUE!</v>
      </c>
      <c r="Z6" s="374">
        <v>4</v>
      </c>
      <c r="AA6" s="377" t="e">
        <f t="shared" si="7"/>
        <v>#VALUE!</v>
      </c>
      <c r="AB6" s="611"/>
      <c r="AC6" s="561" t="s">
        <v>42</v>
      </c>
    </row>
    <row r="7" spans="1:29" ht="13.5" customHeight="1">
      <c r="A7" s="414" t="s">
        <v>1608</v>
      </c>
      <c r="B7" s="768" t="s">
        <v>1546</v>
      </c>
      <c r="C7" s="415" t="s">
        <v>1607</v>
      </c>
      <c r="D7" s="547" t="s">
        <v>158</v>
      </c>
      <c r="E7" s="534">
        <v>3.565</v>
      </c>
      <c r="F7" s="372">
        <f>VLOOKUP(E7*(-1),DISTPOF,2)</f>
        <v>22</v>
      </c>
      <c r="G7" s="535">
        <v>9.3</v>
      </c>
      <c r="H7" s="373">
        <f>VLOOKUP(G7*(-1),VITPOF,2)</f>
        <v>12</v>
      </c>
      <c r="I7" s="536" t="s">
        <v>30</v>
      </c>
      <c r="J7" s="374" t="e">
        <f>VLOOKUP(I7*(-1),HAIPOF,2)</f>
        <v>#VALUE!</v>
      </c>
      <c r="K7" s="537">
        <v>2.8</v>
      </c>
      <c r="L7" s="373">
        <f t="shared" si="0"/>
        <v>13</v>
      </c>
      <c r="M7" s="538" t="s">
        <v>30</v>
      </c>
      <c r="N7" s="374" t="e">
        <f>VLOOKUP(M7,HAUTPOF,2)</f>
        <v>#N/A</v>
      </c>
      <c r="O7" s="539">
        <v>7.08</v>
      </c>
      <c r="P7" s="372">
        <f t="shared" si="1"/>
        <v>13</v>
      </c>
      <c r="Q7" s="538" t="s">
        <v>30</v>
      </c>
      <c r="R7" s="374" t="e">
        <f>VLOOKUP(Q7,PDSPOF,2)</f>
        <v>#N/A</v>
      </c>
      <c r="S7" s="539">
        <v>11.5</v>
      </c>
      <c r="T7" s="372">
        <f t="shared" si="2"/>
        <v>16</v>
      </c>
      <c r="U7" s="537">
        <v>13.9</v>
      </c>
      <c r="V7" s="373">
        <f t="shared" si="3"/>
        <v>20</v>
      </c>
      <c r="W7" s="540">
        <f t="shared" si="4"/>
        <v>51</v>
      </c>
      <c r="X7" s="375">
        <f t="shared" si="5"/>
        <v>45</v>
      </c>
      <c r="Y7" s="376" t="e">
        <f t="shared" si="6"/>
        <v>#VALUE!</v>
      </c>
      <c r="Z7" s="374">
        <v>5</v>
      </c>
      <c r="AA7" s="377" t="e">
        <f t="shared" si="7"/>
        <v>#VALUE!</v>
      </c>
      <c r="AB7" s="611"/>
      <c r="AC7" s="561" t="s">
        <v>42</v>
      </c>
    </row>
    <row r="8" spans="1:29" ht="13.5" customHeight="1">
      <c r="A8" s="613">
        <v>1595918</v>
      </c>
      <c r="B8" s="769" t="s">
        <v>1405</v>
      </c>
      <c r="C8" s="614" t="s">
        <v>273</v>
      </c>
      <c r="D8" s="547" t="s">
        <v>1126</v>
      </c>
      <c r="E8" s="534" t="s">
        <v>30</v>
      </c>
      <c r="F8" s="372" t="e">
        <f>VLOOKUP(E8*(-1),DISTPOF,2)</f>
        <v>#VALUE!</v>
      </c>
      <c r="G8" s="535">
        <v>8.8</v>
      </c>
      <c r="H8" s="373">
        <f>VLOOKUP(G8*(-1),VITPOF,2)</f>
        <v>15</v>
      </c>
      <c r="I8" s="536" t="s">
        <v>30</v>
      </c>
      <c r="J8" s="374" t="e">
        <f>VLOOKUP(I8*(-1),HAIPOF,2)</f>
        <v>#VALUE!</v>
      </c>
      <c r="K8" s="537">
        <v>2.5</v>
      </c>
      <c r="L8" s="373">
        <f t="shared" si="0"/>
        <v>7</v>
      </c>
      <c r="M8" s="538" t="s">
        <v>30</v>
      </c>
      <c r="N8" s="374" t="e">
        <f>VLOOKUP(M8,HAUTPOF,2)</f>
        <v>#N/A</v>
      </c>
      <c r="O8" s="539" t="s">
        <v>30</v>
      </c>
      <c r="P8" s="372" t="e">
        <f t="shared" si="1"/>
        <v>#N/A</v>
      </c>
      <c r="Q8" s="538" t="s">
        <v>30</v>
      </c>
      <c r="R8" s="374" t="e">
        <f>VLOOKUP(Q8,PDSPOF,2)</f>
        <v>#N/A</v>
      </c>
      <c r="S8" s="539" t="s">
        <v>30</v>
      </c>
      <c r="T8" s="372" t="e">
        <f t="shared" si="2"/>
        <v>#N/A</v>
      </c>
      <c r="U8" s="537">
        <v>14.25</v>
      </c>
      <c r="V8" s="373">
        <f t="shared" si="3"/>
        <v>21</v>
      </c>
      <c r="W8" s="540" t="e">
        <f t="shared" si="4"/>
        <v>#VALUE!</v>
      </c>
      <c r="X8" s="375">
        <f t="shared" si="5"/>
        <v>43</v>
      </c>
      <c r="Y8" s="376" t="e">
        <f t="shared" si="6"/>
        <v>#VALUE!</v>
      </c>
      <c r="Z8" s="374">
        <v>6</v>
      </c>
      <c r="AA8" s="377" t="e">
        <f t="shared" si="7"/>
        <v>#VALUE!</v>
      </c>
      <c r="AB8" s="611"/>
      <c r="AC8" s="561" t="s">
        <v>42</v>
      </c>
    </row>
    <row r="9" spans="1:29" ht="13.5" customHeight="1">
      <c r="A9" s="414" t="s">
        <v>2122</v>
      </c>
      <c r="B9" s="768" t="s">
        <v>2120</v>
      </c>
      <c r="C9" s="415" t="s">
        <v>2121</v>
      </c>
      <c r="D9" s="414" t="s">
        <v>156</v>
      </c>
      <c r="E9" s="534">
        <v>4.215</v>
      </c>
      <c r="F9" s="372">
        <f>VLOOKUP(E9*(-1),DISTPOF,2)</f>
        <v>14</v>
      </c>
      <c r="G9" s="535">
        <v>9.4</v>
      </c>
      <c r="H9" s="373">
        <f>VLOOKUP(G9*(-1),VITPOF,2)</f>
        <v>12</v>
      </c>
      <c r="I9" s="536" t="s">
        <v>30</v>
      </c>
      <c r="J9" s="374" t="e">
        <f>VLOOKUP(I9*(-1),HAIPOF,2)</f>
        <v>#VALUE!</v>
      </c>
      <c r="K9" s="537">
        <v>3.02</v>
      </c>
      <c r="L9" s="373">
        <f t="shared" si="0"/>
        <v>15</v>
      </c>
      <c r="M9" s="538" t="s">
        <v>30</v>
      </c>
      <c r="N9" s="374" t="e">
        <f>VLOOKUP(M9,HAUTPOF,2)</f>
        <v>#N/A</v>
      </c>
      <c r="O9" s="539">
        <v>6.5</v>
      </c>
      <c r="P9" s="372">
        <f t="shared" si="1"/>
        <v>11</v>
      </c>
      <c r="Q9" s="538" t="s">
        <v>30</v>
      </c>
      <c r="R9" s="374" t="e">
        <f>VLOOKUP(Q9,PDSPOF,2)</f>
        <v>#N/A</v>
      </c>
      <c r="S9" s="539">
        <v>9.29</v>
      </c>
      <c r="T9" s="372">
        <f t="shared" si="2"/>
        <v>12</v>
      </c>
      <c r="U9" s="537">
        <v>11.7</v>
      </c>
      <c r="V9" s="373">
        <f t="shared" si="3"/>
        <v>14</v>
      </c>
      <c r="W9" s="540">
        <f t="shared" si="4"/>
        <v>37</v>
      </c>
      <c r="X9" s="375">
        <f t="shared" si="5"/>
        <v>41</v>
      </c>
      <c r="Y9" s="376" t="e">
        <f t="shared" si="6"/>
        <v>#VALUE!</v>
      </c>
      <c r="Z9" s="374">
        <v>7</v>
      </c>
      <c r="AA9" s="377" t="e">
        <f t="shared" si="7"/>
        <v>#VALUE!</v>
      </c>
      <c r="AB9" s="611"/>
      <c r="AC9" s="561" t="s">
        <v>42</v>
      </c>
    </row>
    <row r="10" spans="1:29" ht="13.5" customHeight="1">
      <c r="A10" s="414" t="s">
        <v>2127</v>
      </c>
      <c r="B10" s="768" t="s">
        <v>2125</v>
      </c>
      <c r="C10" s="415" t="s">
        <v>2126</v>
      </c>
      <c r="D10" s="414" t="s">
        <v>156</v>
      </c>
      <c r="E10" s="534">
        <v>4.279</v>
      </c>
      <c r="F10" s="372">
        <f>VLOOKUP(E10*(-1),DISTPOF,2)</f>
        <v>14</v>
      </c>
      <c r="G10" s="535">
        <v>9.4</v>
      </c>
      <c r="H10" s="373">
        <f>VLOOKUP(G10*(-1),VITPOF,2)</f>
        <v>12</v>
      </c>
      <c r="I10" s="536" t="s">
        <v>30</v>
      </c>
      <c r="J10" s="374" t="e">
        <f>VLOOKUP(I10*(-1),HAIPOF,2)</f>
        <v>#VALUE!</v>
      </c>
      <c r="K10" s="537">
        <v>2.8</v>
      </c>
      <c r="L10" s="373">
        <f t="shared" si="0"/>
        <v>13</v>
      </c>
      <c r="M10" s="538" t="s">
        <v>30</v>
      </c>
      <c r="N10" s="374" t="e">
        <f>VLOOKUP(M10,HAUTPOF,2)</f>
        <v>#N/A</v>
      </c>
      <c r="O10" s="539">
        <v>6.3</v>
      </c>
      <c r="P10" s="372">
        <f t="shared" si="1"/>
        <v>11</v>
      </c>
      <c r="Q10" s="538" t="s">
        <v>30</v>
      </c>
      <c r="R10" s="374" t="e">
        <f>VLOOKUP(Q10,PDSPOF,2)</f>
        <v>#N/A</v>
      </c>
      <c r="S10" s="539">
        <v>10.69</v>
      </c>
      <c r="T10" s="372">
        <f t="shared" si="2"/>
        <v>14</v>
      </c>
      <c r="U10" s="537">
        <v>10.2</v>
      </c>
      <c r="V10" s="373">
        <f t="shared" si="3"/>
        <v>11</v>
      </c>
      <c r="W10" s="540">
        <f t="shared" si="4"/>
        <v>39</v>
      </c>
      <c r="X10" s="375">
        <f t="shared" si="5"/>
        <v>36</v>
      </c>
      <c r="Y10" s="376" t="e">
        <f t="shared" si="6"/>
        <v>#VALUE!</v>
      </c>
      <c r="Z10" s="374">
        <v>8</v>
      </c>
      <c r="AA10" s="377" t="e">
        <f t="shared" si="7"/>
        <v>#VALUE!</v>
      </c>
      <c r="AB10" s="611"/>
      <c r="AC10" s="561" t="s">
        <v>42</v>
      </c>
    </row>
    <row r="11" spans="1:29" ht="13.5" customHeight="1">
      <c r="A11" s="414">
        <v>1486616</v>
      </c>
      <c r="B11" s="768" t="s">
        <v>1258</v>
      </c>
      <c r="C11" s="415" t="s">
        <v>1259</v>
      </c>
      <c r="D11" s="414" t="s">
        <v>169</v>
      </c>
      <c r="E11" s="534">
        <v>4.525</v>
      </c>
      <c r="F11" s="372">
        <f>VLOOKUP(E11*(-1),DISTPOF,2)</f>
        <v>11</v>
      </c>
      <c r="G11" s="535">
        <v>9.7</v>
      </c>
      <c r="H11" s="373">
        <f>VLOOKUP(G11*(-1),VITPOF,2)</f>
        <v>10</v>
      </c>
      <c r="I11" s="536" t="s">
        <v>30</v>
      </c>
      <c r="J11" s="374" t="e">
        <f>VLOOKUP(I11*(-1),HAIPOF,2)</f>
        <v>#VALUE!</v>
      </c>
      <c r="K11" s="537">
        <v>2.7</v>
      </c>
      <c r="L11" s="373">
        <f t="shared" si="0"/>
        <v>10</v>
      </c>
      <c r="M11" s="538" t="s">
        <v>30</v>
      </c>
      <c r="N11" s="374" t="e">
        <f>VLOOKUP(M11,HAUTPOF,2)</f>
        <v>#N/A</v>
      </c>
      <c r="O11" s="539">
        <v>6.4</v>
      </c>
      <c r="P11" s="372">
        <f t="shared" si="1"/>
        <v>11</v>
      </c>
      <c r="Q11" s="538" t="s">
        <v>30</v>
      </c>
      <c r="R11" s="374" t="e">
        <f>VLOOKUP(Q11,PDSPOF,2)</f>
        <v>#N/A</v>
      </c>
      <c r="S11" s="539">
        <v>12.78</v>
      </c>
      <c r="T11" s="372">
        <f t="shared" si="2"/>
        <v>21</v>
      </c>
      <c r="U11" s="537">
        <v>10.97</v>
      </c>
      <c r="V11" s="373">
        <f t="shared" si="3"/>
        <v>13</v>
      </c>
      <c r="W11" s="540">
        <f t="shared" si="4"/>
        <v>43</v>
      </c>
      <c r="X11" s="375">
        <f t="shared" si="5"/>
        <v>33</v>
      </c>
      <c r="Y11" s="376" t="e">
        <f t="shared" si="6"/>
        <v>#VALUE!</v>
      </c>
      <c r="Z11" s="374">
        <v>9</v>
      </c>
      <c r="AA11" s="377" t="e">
        <f t="shared" si="7"/>
        <v>#VALUE!</v>
      </c>
      <c r="AB11" s="611"/>
      <c r="AC11" s="561" t="s">
        <v>42</v>
      </c>
    </row>
    <row r="12" spans="1:29" ht="13.5" customHeight="1">
      <c r="A12" s="374" t="s">
        <v>1613</v>
      </c>
      <c r="B12" s="770" t="s">
        <v>1611</v>
      </c>
      <c r="C12" s="407" t="s">
        <v>1612</v>
      </c>
      <c r="D12" s="414" t="s">
        <v>158</v>
      </c>
      <c r="E12" s="534" t="s">
        <v>30</v>
      </c>
      <c r="F12" s="372" t="e">
        <f>VLOOKUP(E12*(-1),DISTPOF,2)</f>
        <v>#VALUE!</v>
      </c>
      <c r="G12" s="535">
        <v>9.5</v>
      </c>
      <c r="H12" s="373">
        <f>VLOOKUP(G12*(-1),VITPOF,2)</f>
        <v>12</v>
      </c>
      <c r="I12" s="536" t="s">
        <v>30</v>
      </c>
      <c r="J12" s="374" t="e">
        <f>VLOOKUP(I12*(-1),HAIPOF,2)</f>
        <v>#VALUE!</v>
      </c>
      <c r="K12" s="537">
        <v>2.45</v>
      </c>
      <c r="L12" s="373">
        <f t="shared" si="0"/>
        <v>7</v>
      </c>
      <c r="M12" s="538" t="s">
        <v>30</v>
      </c>
      <c r="N12" s="374" t="e">
        <f>VLOOKUP(M12,HAUTPOF,2)</f>
        <v>#N/A</v>
      </c>
      <c r="O12" s="539" t="s">
        <v>30</v>
      </c>
      <c r="P12" s="372" t="e">
        <f t="shared" si="1"/>
        <v>#N/A</v>
      </c>
      <c r="Q12" s="538" t="s">
        <v>30</v>
      </c>
      <c r="R12" s="374" t="e">
        <f>VLOOKUP(Q12,PDSPOF,2)</f>
        <v>#N/A</v>
      </c>
      <c r="S12" s="539" t="s">
        <v>30</v>
      </c>
      <c r="T12" s="372" t="e">
        <f t="shared" si="2"/>
        <v>#N/A</v>
      </c>
      <c r="U12" s="537">
        <v>11.1</v>
      </c>
      <c r="V12" s="373">
        <f t="shared" si="3"/>
        <v>13</v>
      </c>
      <c r="W12" s="540" t="e">
        <f t="shared" si="4"/>
        <v>#VALUE!</v>
      </c>
      <c r="X12" s="375">
        <f t="shared" si="5"/>
        <v>32</v>
      </c>
      <c r="Y12" s="376" t="e">
        <f t="shared" si="6"/>
        <v>#VALUE!</v>
      </c>
      <c r="Z12" s="374">
        <v>9</v>
      </c>
      <c r="AA12" s="377" t="e">
        <f t="shared" si="7"/>
        <v>#VALUE!</v>
      </c>
      <c r="AB12" s="611"/>
      <c r="AC12" s="561" t="s">
        <v>42</v>
      </c>
    </row>
    <row r="13" spans="1:29" ht="13.5" customHeight="1">
      <c r="A13" s="414" t="s">
        <v>2048</v>
      </c>
      <c r="B13" s="768" t="s">
        <v>2014</v>
      </c>
      <c r="C13" s="415" t="s">
        <v>2047</v>
      </c>
      <c r="D13" s="414" t="s">
        <v>1116</v>
      </c>
      <c r="E13" s="534">
        <v>5.287</v>
      </c>
      <c r="F13" s="372">
        <f>VLOOKUP(E13*(-1),DISTPOF,2)</f>
        <v>6</v>
      </c>
      <c r="G13" s="535">
        <v>10.5</v>
      </c>
      <c r="H13" s="373">
        <f>VLOOKUP(G13*(-1),VITPOF,2)</f>
        <v>5</v>
      </c>
      <c r="I13" s="536" t="s">
        <v>30</v>
      </c>
      <c r="J13" s="374" t="e">
        <f>VLOOKUP(I13*(-1),HAIPOF,2)</f>
        <v>#VALUE!</v>
      </c>
      <c r="K13" s="537">
        <v>2.6</v>
      </c>
      <c r="L13" s="373">
        <f t="shared" si="0"/>
        <v>8</v>
      </c>
      <c r="M13" s="538" t="s">
        <v>30</v>
      </c>
      <c r="N13" s="374" t="e">
        <f>VLOOKUP(M13,HAUTPOF,2)</f>
        <v>#N/A</v>
      </c>
      <c r="O13" s="539">
        <v>6.12</v>
      </c>
      <c r="P13" s="372">
        <f t="shared" si="1"/>
        <v>10</v>
      </c>
      <c r="Q13" s="538" t="s">
        <v>30</v>
      </c>
      <c r="R13" s="374" t="e">
        <f>VLOOKUP(Q13,PDSPOF,2)</f>
        <v>#N/A</v>
      </c>
      <c r="S13" s="539">
        <v>8.7</v>
      </c>
      <c r="T13" s="372">
        <f t="shared" si="2"/>
        <v>11</v>
      </c>
      <c r="U13" s="537">
        <v>13.55</v>
      </c>
      <c r="V13" s="373">
        <f t="shared" si="3"/>
        <v>19</v>
      </c>
      <c r="W13" s="540">
        <f t="shared" si="4"/>
        <v>27</v>
      </c>
      <c r="X13" s="375">
        <f t="shared" si="5"/>
        <v>32</v>
      </c>
      <c r="Y13" s="376" t="e">
        <f t="shared" si="6"/>
        <v>#VALUE!</v>
      </c>
      <c r="Z13" s="374">
        <v>9</v>
      </c>
      <c r="AA13" s="377" t="e">
        <f t="shared" si="7"/>
        <v>#VALUE!</v>
      </c>
      <c r="AB13" s="611"/>
      <c r="AC13" s="561" t="s">
        <v>42</v>
      </c>
    </row>
    <row r="14" spans="1:29" ht="13.5" customHeight="1">
      <c r="A14" s="414">
        <v>1586563</v>
      </c>
      <c r="B14" s="768" t="s">
        <v>1420</v>
      </c>
      <c r="C14" s="415" t="s">
        <v>1413</v>
      </c>
      <c r="D14" s="414" t="s">
        <v>1126</v>
      </c>
      <c r="E14" s="534">
        <v>4.376</v>
      </c>
      <c r="F14" s="372">
        <f>VLOOKUP(E14*(-1),DISTPOF,2)</f>
        <v>13</v>
      </c>
      <c r="G14" s="535">
        <v>9.2</v>
      </c>
      <c r="H14" s="373">
        <f>VLOOKUP(G14*(-1),VITPOF,2)</f>
        <v>13</v>
      </c>
      <c r="I14" s="536" t="s">
        <v>30</v>
      </c>
      <c r="J14" s="374" t="e">
        <f>VLOOKUP(I14*(-1),HAIPOF,2)</f>
        <v>#VALUE!</v>
      </c>
      <c r="K14" s="537">
        <v>2.7</v>
      </c>
      <c r="L14" s="373">
        <f t="shared" si="0"/>
        <v>10</v>
      </c>
      <c r="M14" s="538" t="s">
        <v>30</v>
      </c>
      <c r="N14" s="374" t="e">
        <f>VLOOKUP(M14,HAUTPOF,2)</f>
        <v>#N/A</v>
      </c>
      <c r="O14" s="539">
        <v>6.5</v>
      </c>
      <c r="P14" s="372">
        <f t="shared" si="1"/>
        <v>11</v>
      </c>
      <c r="Q14" s="538" t="s">
        <v>30</v>
      </c>
      <c r="R14" s="374" t="e">
        <f>VLOOKUP(Q14,PDSPOF,2)</f>
        <v>#N/A</v>
      </c>
      <c r="S14" s="539">
        <v>8.95</v>
      </c>
      <c r="T14" s="372">
        <f t="shared" si="2"/>
        <v>12</v>
      </c>
      <c r="U14" s="537">
        <v>8.05</v>
      </c>
      <c r="V14" s="373">
        <f t="shared" si="3"/>
        <v>5</v>
      </c>
      <c r="W14" s="540">
        <f t="shared" si="4"/>
        <v>36</v>
      </c>
      <c r="X14" s="375">
        <f t="shared" si="5"/>
        <v>28</v>
      </c>
      <c r="Y14" s="376" t="e">
        <f t="shared" si="6"/>
        <v>#VALUE!</v>
      </c>
      <c r="Z14" s="374">
        <v>12</v>
      </c>
      <c r="AA14" s="377" t="e">
        <f t="shared" si="7"/>
        <v>#VALUE!</v>
      </c>
      <c r="AB14" s="611"/>
      <c r="AC14" s="561" t="s">
        <v>42</v>
      </c>
    </row>
    <row r="15" spans="1:29" ht="13.5" customHeight="1">
      <c r="A15" s="414">
        <v>1595178</v>
      </c>
      <c r="B15" s="768" t="s">
        <v>1409</v>
      </c>
      <c r="C15" s="415" t="s">
        <v>1410</v>
      </c>
      <c r="D15" s="414" t="s">
        <v>1126</v>
      </c>
      <c r="E15" s="534">
        <v>5.003</v>
      </c>
      <c r="F15" s="372">
        <f>VLOOKUP(E15*(-1),DISTPOF,2)</f>
        <v>9</v>
      </c>
      <c r="G15" s="535">
        <v>9.7</v>
      </c>
      <c r="H15" s="373">
        <f>VLOOKUP(G15*(-1),VITPOF,2)</f>
        <v>10</v>
      </c>
      <c r="I15" s="536" t="s">
        <v>30</v>
      </c>
      <c r="J15" s="374" t="e">
        <f>VLOOKUP(I15*(-1),HAIPOF,2)</f>
        <v>#VALUE!</v>
      </c>
      <c r="K15" s="537">
        <v>2.4</v>
      </c>
      <c r="L15" s="373">
        <f t="shared" si="0"/>
        <v>6</v>
      </c>
      <c r="M15" s="538" t="s">
        <v>30</v>
      </c>
      <c r="N15" s="374" t="e">
        <f>VLOOKUP(M15,HAUTPOF,2)</f>
        <v>#N/A</v>
      </c>
      <c r="O15" s="539">
        <v>5.7</v>
      </c>
      <c r="P15" s="372">
        <f t="shared" si="1"/>
        <v>7</v>
      </c>
      <c r="Q15" s="538" t="s">
        <v>30</v>
      </c>
      <c r="R15" s="374" t="e">
        <f>VLOOKUP(Q15,PDSPOF,2)</f>
        <v>#N/A</v>
      </c>
      <c r="S15" s="539">
        <v>10.91</v>
      </c>
      <c r="T15" s="372">
        <f t="shared" si="2"/>
        <v>14</v>
      </c>
      <c r="U15" s="537">
        <v>9.7</v>
      </c>
      <c r="V15" s="373">
        <f t="shared" si="3"/>
        <v>9</v>
      </c>
      <c r="W15" s="540">
        <f t="shared" si="4"/>
        <v>30</v>
      </c>
      <c r="X15" s="375">
        <f t="shared" si="5"/>
        <v>25</v>
      </c>
      <c r="Y15" s="376" t="e">
        <f t="shared" si="6"/>
        <v>#VALUE!</v>
      </c>
      <c r="Z15" s="374">
        <v>12</v>
      </c>
      <c r="AA15" s="377" t="e">
        <f t="shared" si="7"/>
        <v>#VALUE!</v>
      </c>
      <c r="AB15" s="611"/>
      <c r="AC15" s="561" t="s">
        <v>42</v>
      </c>
    </row>
    <row r="16" spans="1:29" ht="13.5" customHeight="1">
      <c r="A16" s="414" t="s">
        <v>2323</v>
      </c>
      <c r="B16" s="768" t="s">
        <v>2321</v>
      </c>
      <c r="C16" s="415" t="s">
        <v>2322</v>
      </c>
      <c r="D16" s="414" t="s">
        <v>151</v>
      </c>
      <c r="E16" s="534">
        <v>5.247</v>
      </c>
      <c r="F16" s="372">
        <f>VLOOKUP(E16*(-1),DISTPOF,2)</f>
        <v>7</v>
      </c>
      <c r="G16" s="535">
        <v>10.3</v>
      </c>
      <c r="H16" s="373">
        <f>VLOOKUP(G16*(-1),VITPOF,2)</f>
        <v>6</v>
      </c>
      <c r="I16" s="536" t="s">
        <v>30</v>
      </c>
      <c r="J16" s="374" t="e">
        <f>VLOOKUP(I16*(-1),HAIPOF,2)</f>
        <v>#VALUE!</v>
      </c>
      <c r="K16" s="537">
        <v>2.35</v>
      </c>
      <c r="L16" s="373">
        <f t="shared" si="0"/>
        <v>5</v>
      </c>
      <c r="M16" s="538" t="s">
        <v>30</v>
      </c>
      <c r="N16" s="374" t="e">
        <f>VLOOKUP(M16,HAUTPOF,2)</f>
        <v>#N/A</v>
      </c>
      <c r="O16" s="539">
        <v>5.45</v>
      </c>
      <c r="P16" s="372">
        <f t="shared" si="1"/>
        <v>6</v>
      </c>
      <c r="Q16" s="538" t="s">
        <v>30</v>
      </c>
      <c r="R16" s="374" t="e">
        <f>VLOOKUP(Q16,PDSPOF,2)</f>
        <v>#N/A</v>
      </c>
      <c r="S16" s="539">
        <v>8.38</v>
      </c>
      <c r="T16" s="372">
        <f t="shared" si="2"/>
        <v>10</v>
      </c>
      <c r="U16" s="537">
        <v>11.7</v>
      </c>
      <c r="V16" s="373">
        <f t="shared" si="3"/>
        <v>14</v>
      </c>
      <c r="W16" s="540">
        <f t="shared" si="4"/>
        <v>23</v>
      </c>
      <c r="X16" s="375">
        <f t="shared" si="5"/>
        <v>25</v>
      </c>
      <c r="Y16" s="376" t="e">
        <f t="shared" si="6"/>
        <v>#VALUE!</v>
      </c>
      <c r="Z16" s="374">
        <v>12</v>
      </c>
      <c r="AA16" s="377" t="e">
        <f t="shared" si="7"/>
        <v>#VALUE!</v>
      </c>
      <c r="AB16" s="611"/>
      <c r="AC16" s="561" t="s">
        <v>42</v>
      </c>
    </row>
    <row r="17" spans="1:29" ht="13.5" customHeight="1">
      <c r="A17" s="374" t="s">
        <v>1603</v>
      </c>
      <c r="B17" s="770" t="s">
        <v>1601</v>
      </c>
      <c r="C17" s="407" t="s">
        <v>1602</v>
      </c>
      <c r="D17" s="414" t="s">
        <v>158</v>
      </c>
      <c r="E17" s="534" t="s">
        <v>30</v>
      </c>
      <c r="F17" s="372" t="e">
        <f>VLOOKUP(E17*(-1),DISTPOF,2)</f>
        <v>#VALUE!</v>
      </c>
      <c r="G17" s="535">
        <v>10.9</v>
      </c>
      <c r="H17" s="373">
        <f>VLOOKUP(G17*(-1),VITPOF,2)</f>
        <v>5</v>
      </c>
      <c r="I17" s="536" t="s">
        <v>30</v>
      </c>
      <c r="J17" s="374" t="e">
        <f>VLOOKUP(I17*(-1),HAIPOF,2)</f>
        <v>#VALUE!</v>
      </c>
      <c r="K17" s="537">
        <v>2.75</v>
      </c>
      <c r="L17" s="373">
        <f t="shared" si="0"/>
        <v>12</v>
      </c>
      <c r="M17" s="538" t="s">
        <v>30</v>
      </c>
      <c r="N17" s="374" t="e">
        <f>VLOOKUP(M17,HAUTPOF,2)</f>
        <v>#N/A</v>
      </c>
      <c r="O17" s="539" t="s">
        <v>30</v>
      </c>
      <c r="P17" s="372" t="e">
        <f t="shared" si="1"/>
        <v>#N/A</v>
      </c>
      <c r="Q17" s="538" t="s">
        <v>30</v>
      </c>
      <c r="R17" s="374" t="e">
        <f>VLOOKUP(Q17,PDSPOF,2)</f>
        <v>#N/A</v>
      </c>
      <c r="S17" s="539" t="s">
        <v>30</v>
      </c>
      <c r="T17" s="372" t="e">
        <f t="shared" si="2"/>
        <v>#N/A</v>
      </c>
      <c r="U17" s="537">
        <v>7.7</v>
      </c>
      <c r="V17" s="373">
        <f t="shared" si="3"/>
        <v>5</v>
      </c>
      <c r="W17" s="540" t="e">
        <f t="shared" si="4"/>
        <v>#VALUE!</v>
      </c>
      <c r="X17" s="375">
        <f t="shared" si="5"/>
        <v>22</v>
      </c>
      <c r="Y17" s="376" t="e">
        <f t="shared" si="6"/>
        <v>#VALUE!</v>
      </c>
      <c r="Z17" s="374">
        <v>15</v>
      </c>
      <c r="AA17" s="377" t="e">
        <f t="shared" si="7"/>
        <v>#VALUE!</v>
      </c>
      <c r="AB17" s="611"/>
      <c r="AC17" s="561" t="s">
        <v>42</v>
      </c>
    </row>
    <row r="18" spans="1:29" ht="13.5" customHeight="1">
      <c r="A18" s="417" t="s">
        <v>2019</v>
      </c>
      <c r="B18" s="768" t="s">
        <v>2017</v>
      </c>
      <c r="C18" s="415" t="s">
        <v>2018</v>
      </c>
      <c r="D18" s="414" t="s">
        <v>1116</v>
      </c>
      <c r="E18" s="534" t="s">
        <v>30</v>
      </c>
      <c r="F18" s="372" t="e">
        <f>VLOOKUP(E18*(-1),DISTPOF,2)</f>
        <v>#VALUE!</v>
      </c>
      <c r="G18" s="535">
        <v>10.3</v>
      </c>
      <c r="H18" s="373">
        <f>VLOOKUP(G18*(-1),VITPOF,2)</f>
        <v>6</v>
      </c>
      <c r="I18" s="536" t="s">
        <v>30</v>
      </c>
      <c r="J18" s="374" t="e">
        <f>VLOOKUP(I18*(-1),HAIPOF,2)</f>
        <v>#VALUE!</v>
      </c>
      <c r="K18" s="537">
        <v>2.35</v>
      </c>
      <c r="L18" s="373">
        <f t="shared" si="0"/>
        <v>5</v>
      </c>
      <c r="M18" s="538" t="s">
        <v>30</v>
      </c>
      <c r="N18" s="374" t="e">
        <f>VLOOKUP(M18,HAUTPOF,2)</f>
        <v>#N/A</v>
      </c>
      <c r="O18" s="539" t="s">
        <v>30</v>
      </c>
      <c r="P18" s="372" t="e">
        <f t="shared" si="1"/>
        <v>#N/A</v>
      </c>
      <c r="Q18" s="538" t="s">
        <v>30</v>
      </c>
      <c r="R18" s="374" t="e">
        <f>VLOOKUP(Q18,PDSPOF,2)</f>
        <v>#N/A</v>
      </c>
      <c r="S18" s="539" t="s">
        <v>30</v>
      </c>
      <c r="T18" s="372" t="e">
        <f t="shared" si="2"/>
        <v>#N/A</v>
      </c>
      <c r="U18" s="537">
        <v>10.2</v>
      </c>
      <c r="V18" s="373">
        <f t="shared" si="3"/>
        <v>11</v>
      </c>
      <c r="W18" s="540" t="e">
        <f t="shared" si="4"/>
        <v>#VALUE!</v>
      </c>
      <c r="X18" s="375">
        <f t="shared" si="5"/>
        <v>22</v>
      </c>
      <c r="Y18" s="376" t="e">
        <f t="shared" si="6"/>
        <v>#VALUE!</v>
      </c>
      <c r="Z18" s="374">
        <v>15</v>
      </c>
      <c r="AA18" s="377" t="e">
        <f t="shared" si="7"/>
        <v>#VALUE!</v>
      </c>
      <c r="AB18" s="611"/>
      <c r="AC18" s="561" t="s">
        <v>42</v>
      </c>
    </row>
    <row r="19" spans="1:29" ht="13.5" customHeight="1">
      <c r="A19" s="552" t="s">
        <v>2119</v>
      </c>
      <c r="B19" s="771" t="s">
        <v>2117</v>
      </c>
      <c r="C19" s="378" t="s">
        <v>2118</v>
      </c>
      <c r="D19" s="414" t="s">
        <v>156</v>
      </c>
      <c r="E19" s="534" t="s">
        <v>30</v>
      </c>
      <c r="F19" s="372" t="e">
        <f>VLOOKUP(E19*(-1),DISTPOF,2)</f>
        <v>#VALUE!</v>
      </c>
      <c r="G19" s="535">
        <v>10</v>
      </c>
      <c r="H19" s="373">
        <f>VLOOKUP(G19*(-1),VITPOF,2)</f>
        <v>8</v>
      </c>
      <c r="I19" s="536" t="s">
        <v>30</v>
      </c>
      <c r="J19" s="374" t="e">
        <f>VLOOKUP(I19*(-1),HAIPOF,2)</f>
        <v>#VALUE!</v>
      </c>
      <c r="K19" s="537">
        <v>2.43</v>
      </c>
      <c r="L19" s="373">
        <f t="shared" si="0"/>
        <v>6</v>
      </c>
      <c r="M19" s="538" t="s">
        <v>30</v>
      </c>
      <c r="N19" s="374" t="e">
        <f>VLOOKUP(M19,HAUTPOF,2)</f>
        <v>#N/A</v>
      </c>
      <c r="O19" s="539" t="s">
        <v>30</v>
      </c>
      <c r="P19" s="372" t="e">
        <f t="shared" si="1"/>
        <v>#N/A</v>
      </c>
      <c r="Q19" s="538" t="s">
        <v>30</v>
      </c>
      <c r="R19" s="374" t="e">
        <f>VLOOKUP(Q19,PDSPOF,2)</f>
        <v>#N/A</v>
      </c>
      <c r="S19" s="539" t="s">
        <v>30</v>
      </c>
      <c r="T19" s="372" t="e">
        <f t="shared" si="2"/>
        <v>#N/A</v>
      </c>
      <c r="U19" s="537">
        <v>9.3</v>
      </c>
      <c r="V19" s="373">
        <f t="shared" si="3"/>
        <v>8</v>
      </c>
      <c r="W19" s="540" t="e">
        <f t="shared" si="4"/>
        <v>#VALUE!</v>
      </c>
      <c r="X19" s="375">
        <f t="shared" si="5"/>
        <v>22</v>
      </c>
      <c r="Y19" s="376" t="e">
        <f t="shared" si="6"/>
        <v>#VALUE!</v>
      </c>
      <c r="Z19" s="374">
        <v>15</v>
      </c>
      <c r="AA19" s="377" t="e">
        <f t="shared" si="7"/>
        <v>#VALUE!</v>
      </c>
      <c r="AB19" s="611"/>
      <c r="AC19" s="561" t="s">
        <v>42</v>
      </c>
    </row>
    <row r="20" spans="1:29" ht="13.5" customHeight="1">
      <c r="A20" s="430" t="s">
        <v>2326</v>
      </c>
      <c r="B20" s="772" t="s">
        <v>2324</v>
      </c>
      <c r="C20" s="601" t="s">
        <v>2325</v>
      </c>
      <c r="D20" s="414" t="s">
        <v>151</v>
      </c>
      <c r="E20" s="534" t="s">
        <v>30</v>
      </c>
      <c r="F20" s="372" t="e">
        <f>VLOOKUP(E20*(-1),DISTPOF,2)</f>
        <v>#VALUE!</v>
      </c>
      <c r="G20" s="535">
        <v>10</v>
      </c>
      <c r="H20" s="373">
        <f>VLOOKUP(G20*(-1),VITPOF,2)</f>
        <v>8</v>
      </c>
      <c r="I20" s="536" t="s">
        <v>30</v>
      </c>
      <c r="J20" s="374" t="e">
        <f>VLOOKUP(I20*(-1),HAIPOF,2)</f>
        <v>#VALUE!</v>
      </c>
      <c r="K20" s="537">
        <v>1.95</v>
      </c>
      <c r="L20" s="373">
        <f t="shared" si="0"/>
        <v>5</v>
      </c>
      <c r="M20" s="538" t="s">
        <v>30</v>
      </c>
      <c r="N20" s="374" t="e">
        <f>VLOOKUP(M20,HAUTPOF,2)</f>
        <v>#N/A</v>
      </c>
      <c r="O20" s="539" t="s">
        <v>30</v>
      </c>
      <c r="P20" s="372" t="e">
        <f t="shared" si="1"/>
        <v>#N/A</v>
      </c>
      <c r="Q20" s="538" t="s">
        <v>30</v>
      </c>
      <c r="R20" s="374" t="e">
        <f>VLOOKUP(Q20,PDSPOF,2)</f>
        <v>#N/A</v>
      </c>
      <c r="S20" s="539" t="s">
        <v>30</v>
      </c>
      <c r="T20" s="372" t="e">
        <f t="shared" si="2"/>
        <v>#N/A</v>
      </c>
      <c r="U20" s="537">
        <v>9.85</v>
      </c>
      <c r="V20" s="373">
        <f t="shared" si="3"/>
        <v>9</v>
      </c>
      <c r="W20" s="540" t="e">
        <f t="shared" si="4"/>
        <v>#VALUE!</v>
      </c>
      <c r="X20" s="375">
        <f t="shared" si="5"/>
        <v>22</v>
      </c>
      <c r="Y20" s="376" t="e">
        <f t="shared" si="6"/>
        <v>#VALUE!</v>
      </c>
      <c r="Z20" s="374">
        <v>15</v>
      </c>
      <c r="AA20" s="377" t="e">
        <f t="shared" si="7"/>
        <v>#VALUE!</v>
      </c>
      <c r="AB20" s="611"/>
      <c r="AC20" s="561" t="s">
        <v>42</v>
      </c>
    </row>
    <row r="21" spans="1:29" ht="13.5" customHeight="1">
      <c r="A21" s="414" t="s">
        <v>2434</v>
      </c>
      <c r="B21" s="768" t="s">
        <v>2433</v>
      </c>
      <c r="C21" s="415" t="s">
        <v>2018</v>
      </c>
      <c r="D21" s="414" t="s">
        <v>175</v>
      </c>
      <c r="E21" s="534">
        <v>6.26</v>
      </c>
      <c r="F21" s="372">
        <f>VLOOKUP(E21*(-1),DISTPOF,2)</f>
        <v>5</v>
      </c>
      <c r="G21" s="535">
        <v>9.8</v>
      </c>
      <c r="H21" s="373">
        <f>VLOOKUP(G21*(-1),VITPOF,2)</f>
        <v>9</v>
      </c>
      <c r="I21" s="536" t="s">
        <v>30</v>
      </c>
      <c r="J21" s="374" t="e">
        <f>VLOOKUP(I21*(-1),HAIPOF,2)</f>
        <v>#VALUE!</v>
      </c>
      <c r="K21" s="537">
        <v>2.5</v>
      </c>
      <c r="L21" s="373">
        <f t="shared" si="0"/>
        <v>7</v>
      </c>
      <c r="M21" s="538" t="s">
        <v>30</v>
      </c>
      <c r="N21" s="374" t="e">
        <f>VLOOKUP(M21,HAUTPOF,2)</f>
        <v>#N/A</v>
      </c>
      <c r="O21" s="539">
        <v>4.9</v>
      </c>
      <c r="P21" s="372">
        <f t="shared" si="1"/>
        <v>5</v>
      </c>
      <c r="Q21" s="538" t="s">
        <v>30</v>
      </c>
      <c r="R21" s="374" t="e">
        <f>VLOOKUP(Q21,PDSPOF,2)</f>
        <v>#N/A</v>
      </c>
      <c r="S21" s="539">
        <v>9.55</v>
      </c>
      <c r="T21" s="372">
        <f t="shared" si="2"/>
        <v>12</v>
      </c>
      <c r="U21" s="537">
        <v>7</v>
      </c>
      <c r="V21" s="373">
        <f t="shared" si="3"/>
        <v>5</v>
      </c>
      <c r="W21" s="540">
        <f t="shared" si="4"/>
        <v>22</v>
      </c>
      <c r="X21" s="375">
        <f t="shared" si="5"/>
        <v>21</v>
      </c>
      <c r="Y21" s="376" t="e">
        <f t="shared" si="6"/>
        <v>#VALUE!</v>
      </c>
      <c r="Z21" s="374">
        <v>19</v>
      </c>
      <c r="AA21" s="377" t="e">
        <f t="shared" si="7"/>
        <v>#VALUE!</v>
      </c>
      <c r="AB21" s="611"/>
      <c r="AC21" s="561" t="s">
        <v>42</v>
      </c>
    </row>
    <row r="22" spans="1:29" ht="13.5" customHeight="1">
      <c r="A22" s="613">
        <v>1595185</v>
      </c>
      <c r="B22" s="769" t="s">
        <v>1418</v>
      </c>
      <c r="C22" s="614" t="s">
        <v>1419</v>
      </c>
      <c r="D22" s="414" t="s">
        <v>1126</v>
      </c>
      <c r="E22" s="534" t="s">
        <v>30</v>
      </c>
      <c r="F22" s="372" t="e">
        <f>VLOOKUP(E22*(-1),DISTPOF,2)</f>
        <v>#VALUE!</v>
      </c>
      <c r="G22" s="535">
        <v>9.8</v>
      </c>
      <c r="H22" s="373">
        <f>VLOOKUP(G22*(-1),VITPOF,2)</f>
        <v>9</v>
      </c>
      <c r="I22" s="536" t="s">
        <v>30</v>
      </c>
      <c r="J22" s="374" t="e">
        <f>VLOOKUP(I22*(-1),HAIPOF,2)</f>
        <v>#VALUE!</v>
      </c>
      <c r="K22" s="537">
        <v>2.35</v>
      </c>
      <c r="L22" s="373">
        <f t="shared" si="0"/>
        <v>5</v>
      </c>
      <c r="M22" s="538" t="s">
        <v>30</v>
      </c>
      <c r="N22" s="374" t="e">
        <f>VLOOKUP(M22,HAUTPOF,2)</f>
        <v>#N/A</v>
      </c>
      <c r="O22" s="539" t="s">
        <v>30</v>
      </c>
      <c r="P22" s="372" t="e">
        <f t="shared" si="1"/>
        <v>#N/A</v>
      </c>
      <c r="Q22" s="538" t="s">
        <v>30</v>
      </c>
      <c r="R22" s="374" t="e">
        <f>VLOOKUP(Q22,PDSPOF,2)</f>
        <v>#N/A</v>
      </c>
      <c r="S22" s="539" t="s">
        <v>30</v>
      </c>
      <c r="T22" s="372" t="e">
        <f t="shared" si="2"/>
        <v>#N/A</v>
      </c>
      <c r="U22" s="537">
        <v>7.9</v>
      </c>
      <c r="V22" s="373">
        <f t="shared" si="3"/>
        <v>5</v>
      </c>
      <c r="W22" s="540" t="e">
        <f t="shared" si="4"/>
        <v>#VALUE!</v>
      </c>
      <c r="X22" s="375">
        <f t="shared" si="5"/>
        <v>19</v>
      </c>
      <c r="Y22" s="376" t="e">
        <f t="shared" si="6"/>
        <v>#VALUE!</v>
      </c>
      <c r="Z22" s="374">
        <v>20</v>
      </c>
      <c r="AA22" s="377" t="e">
        <f t="shared" si="7"/>
        <v>#VALUE!</v>
      </c>
      <c r="AB22" s="611"/>
      <c r="AC22" s="561" t="s">
        <v>42</v>
      </c>
    </row>
    <row r="23" spans="1:29" ht="13.5" customHeight="1">
      <c r="A23" s="414" t="s">
        <v>1776</v>
      </c>
      <c r="B23" s="768" t="s">
        <v>1774</v>
      </c>
      <c r="C23" s="415" t="s">
        <v>1775</v>
      </c>
      <c r="D23" s="414" t="s">
        <v>153</v>
      </c>
      <c r="E23" s="534">
        <v>5.063</v>
      </c>
      <c r="F23" s="372">
        <f>VLOOKUP(E23*(-1),DISTPOF,2)</f>
        <v>8</v>
      </c>
      <c r="G23" s="535">
        <v>11.4</v>
      </c>
      <c r="H23" s="373">
        <f>VLOOKUP(G23*(-1),VITPOF,2)</f>
        <v>5</v>
      </c>
      <c r="I23" s="536" t="s">
        <v>30</v>
      </c>
      <c r="J23" s="374" t="e">
        <f>VLOOKUP(I23*(-1),HAIPOF,2)</f>
        <v>#VALUE!</v>
      </c>
      <c r="K23" s="537">
        <v>2.6</v>
      </c>
      <c r="L23" s="373">
        <f t="shared" si="0"/>
        <v>8</v>
      </c>
      <c r="M23" s="538" t="s">
        <v>30</v>
      </c>
      <c r="N23" s="374" t="e">
        <f>VLOOKUP(M23,HAUTPOF,2)</f>
        <v>#N/A</v>
      </c>
      <c r="O23" s="539">
        <v>4.05</v>
      </c>
      <c r="P23" s="372">
        <f t="shared" si="1"/>
        <v>5</v>
      </c>
      <c r="Q23" s="538" t="s">
        <v>30</v>
      </c>
      <c r="R23" s="374" t="e">
        <f>VLOOKUP(Q23,PDSPOF,2)</f>
        <v>#N/A</v>
      </c>
      <c r="S23" s="539">
        <v>4.1</v>
      </c>
      <c r="T23" s="372">
        <f t="shared" si="2"/>
        <v>5</v>
      </c>
      <c r="U23" s="537">
        <v>4.05</v>
      </c>
      <c r="V23" s="373">
        <f t="shared" si="3"/>
        <v>5</v>
      </c>
      <c r="W23" s="540">
        <f t="shared" si="4"/>
        <v>18</v>
      </c>
      <c r="X23" s="375">
        <f t="shared" si="5"/>
        <v>18</v>
      </c>
      <c r="Y23" s="376" t="e">
        <f t="shared" si="6"/>
        <v>#VALUE!</v>
      </c>
      <c r="Z23" s="374">
        <v>21</v>
      </c>
      <c r="AA23" s="377" t="e">
        <f t="shared" si="7"/>
        <v>#VALUE!</v>
      </c>
      <c r="AB23" s="611"/>
      <c r="AC23" s="561" t="s">
        <v>42</v>
      </c>
    </row>
    <row r="24" spans="1:29" ht="13.5" customHeight="1">
      <c r="A24" s="414" t="s">
        <v>2429</v>
      </c>
      <c r="B24" s="768" t="s">
        <v>2428</v>
      </c>
      <c r="C24" s="415" t="s">
        <v>1500</v>
      </c>
      <c r="D24" s="414" t="s">
        <v>175</v>
      </c>
      <c r="E24" s="534">
        <v>5.562</v>
      </c>
      <c r="F24" s="372">
        <f>VLOOKUP(E24*(-1),DISTPOF,2)</f>
        <v>5</v>
      </c>
      <c r="G24" s="535">
        <v>10.7</v>
      </c>
      <c r="H24" s="373">
        <f>VLOOKUP(G24*(-1),VITPOF,2)</f>
        <v>5</v>
      </c>
      <c r="I24" s="536" t="s">
        <v>30</v>
      </c>
      <c r="J24" s="374" t="e">
        <f>VLOOKUP(I24*(-1),HAIPOF,2)</f>
        <v>#VALUE!</v>
      </c>
      <c r="K24" s="537">
        <v>2.6</v>
      </c>
      <c r="L24" s="373">
        <f t="shared" si="0"/>
        <v>8</v>
      </c>
      <c r="M24" s="538" t="s">
        <v>30</v>
      </c>
      <c r="N24" s="374" t="e">
        <f>VLOOKUP(M24,HAUTPOF,2)</f>
        <v>#N/A</v>
      </c>
      <c r="O24" s="539">
        <v>5.05</v>
      </c>
      <c r="P24" s="372">
        <f t="shared" si="1"/>
        <v>5</v>
      </c>
      <c r="Q24" s="538" t="s">
        <v>30</v>
      </c>
      <c r="R24" s="374" t="e">
        <f>VLOOKUP(Q24,PDSPOF,2)</f>
        <v>#N/A</v>
      </c>
      <c r="S24" s="539">
        <v>9.15</v>
      </c>
      <c r="T24" s="372">
        <f t="shared" si="2"/>
        <v>12</v>
      </c>
      <c r="U24" s="537">
        <v>7.85</v>
      </c>
      <c r="V24" s="373">
        <f t="shared" si="3"/>
        <v>5</v>
      </c>
      <c r="W24" s="540">
        <f t="shared" si="4"/>
        <v>22</v>
      </c>
      <c r="X24" s="375">
        <f t="shared" si="5"/>
        <v>18</v>
      </c>
      <c r="Y24" s="376" t="e">
        <f t="shared" si="6"/>
        <v>#VALUE!</v>
      </c>
      <c r="Z24" s="374">
        <v>21</v>
      </c>
      <c r="AA24" s="377" t="e">
        <f t="shared" si="7"/>
        <v>#VALUE!</v>
      </c>
      <c r="AB24" s="611"/>
      <c r="AC24" s="561" t="s">
        <v>42</v>
      </c>
    </row>
    <row r="25" spans="1:29" ht="13.5" customHeight="1">
      <c r="A25" s="414">
        <v>1593956</v>
      </c>
      <c r="B25" s="768" t="s">
        <v>1142</v>
      </c>
      <c r="C25" s="415" t="s">
        <v>1413</v>
      </c>
      <c r="D25" s="414" t="s">
        <v>1126</v>
      </c>
      <c r="E25" s="534">
        <v>4.527</v>
      </c>
      <c r="F25" s="372">
        <f>VLOOKUP(E25*(-1),DISTPOF,2)</f>
        <v>11</v>
      </c>
      <c r="G25" s="535">
        <v>10.9</v>
      </c>
      <c r="H25" s="373">
        <f>VLOOKUP(G25*(-1),VITPOF,2)</f>
        <v>5</v>
      </c>
      <c r="I25" s="536" t="s">
        <v>30</v>
      </c>
      <c r="J25" s="374" t="e">
        <f>VLOOKUP(I25*(-1),HAIPOF,2)</f>
        <v>#VALUE!</v>
      </c>
      <c r="K25" s="537">
        <v>2.15</v>
      </c>
      <c r="L25" s="373">
        <f t="shared" si="0"/>
        <v>5</v>
      </c>
      <c r="M25" s="538" t="s">
        <v>30</v>
      </c>
      <c r="N25" s="374" t="e">
        <f>VLOOKUP(M25,HAUTPOF,2)</f>
        <v>#N/A</v>
      </c>
      <c r="O25" s="539">
        <v>4.1</v>
      </c>
      <c r="P25" s="372">
        <f t="shared" si="1"/>
        <v>5</v>
      </c>
      <c r="Q25" s="538" t="s">
        <v>30</v>
      </c>
      <c r="R25" s="374" t="e">
        <f>VLOOKUP(Q25,PDSPOF,2)</f>
        <v>#N/A</v>
      </c>
      <c r="S25" s="539">
        <v>8.72</v>
      </c>
      <c r="T25" s="372">
        <f t="shared" si="2"/>
        <v>11</v>
      </c>
      <c r="U25" s="537">
        <v>6.1</v>
      </c>
      <c r="V25" s="373">
        <f t="shared" si="3"/>
        <v>5</v>
      </c>
      <c r="W25" s="540">
        <f t="shared" si="4"/>
        <v>27</v>
      </c>
      <c r="X25" s="375">
        <f t="shared" si="5"/>
        <v>15</v>
      </c>
      <c r="Y25" s="376" t="e">
        <f t="shared" si="6"/>
        <v>#VALUE!</v>
      </c>
      <c r="Z25" s="374">
        <v>23</v>
      </c>
      <c r="AA25" s="377" t="e">
        <f t="shared" si="7"/>
        <v>#VALUE!</v>
      </c>
      <c r="AB25" s="611"/>
      <c r="AC25" s="561" t="s">
        <v>42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FI4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:D5"/>
    </sheetView>
  </sheetViews>
  <sheetFormatPr defaultColWidth="11.421875" defaultRowHeight="13.5" customHeight="1"/>
  <cols>
    <col min="1" max="1" width="8.57421875" style="390" customWidth="1"/>
    <col min="2" max="2" width="20.57421875" style="349" bestFit="1" customWidth="1"/>
    <col min="3" max="3" width="15.140625" style="349" bestFit="1" customWidth="1"/>
    <col min="4" max="4" width="6.57421875" style="349" bestFit="1" customWidth="1"/>
    <col min="5" max="5" width="6.28125" style="395" hidden="1" customWidth="1"/>
    <col min="6" max="6" width="3.28125" style="380" hidden="1" customWidth="1"/>
    <col min="7" max="7" width="4.28125" style="381" customWidth="1"/>
    <col min="8" max="8" width="4.7109375" style="382" customWidth="1"/>
    <col min="9" max="9" width="4.28125" style="383" hidden="1" customWidth="1"/>
    <col min="10" max="10" width="3.28125" style="382" hidden="1" customWidth="1"/>
    <col min="11" max="11" width="4.28125" style="384" customWidth="1"/>
    <col min="12" max="12" width="4.7109375" style="385" customWidth="1"/>
    <col min="13" max="13" width="4.28125" style="384" hidden="1" customWidth="1"/>
    <col min="14" max="14" width="3.28125" style="382" hidden="1" customWidth="1"/>
    <col min="15" max="15" width="4.421875" style="386" hidden="1" customWidth="1"/>
    <col min="16" max="16" width="4.140625" style="382" hidden="1" customWidth="1"/>
    <col min="17" max="17" width="5.28125" style="384" hidden="1" customWidth="1"/>
    <col min="18" max="18" width="3.28125" style="382" hidden="1" customWidth="1"/>
    <col min="19" max="19" width="5.8515625" style="384" hidden="1" customWidth="1"/>
    <col min="20" max="20" width="3.7109375" style="385" hidden="1" customWidth="1"/>
    <col min="21" max="21" width="5.28125" style="386" customWidth="1"/>
    <col min="22" max="22" width="4.7109375" style="382" customWidth="1"/>
    <col min="23" max="23" width="3.8515625" style="387" hidden="1" customWidth="1"/>
    <col min="24" max="24" width="3.8515625" style="380" customWidth="1"/>
    <col min="25" max="25" width="3.8515625" style="382" hidden="1" customWidth="1"/>
    <col min="26" max="26" width="4.28125" style="382" customWidth="1"/>
    <col min="27" max="27" width="3.8515625" style="380" hidden="1" customWidth="1"/>
    <col min="28" max="28" width="4.421875" style="380" hidden="1" customWidth="1"/>
    <col min="29" max="29" width="4.00390625" style="390" customWidth="1"/>
    <col min="30" max="16384" width="11.421875" style="349" customWidth="1"/>
  </cols>
  <sheetData>
    <row r="1" spans="2:28" ht="13.5" customHeight="1" thickBot="1">
      <c r="B1" s="388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356" t="s">
        <v>196</v>
      </c>
      <c r="V1" s="353"/>
      <c r="W1" s="361"/>
      <c r="X1" s="362"/>
      <c r="Y1" s="355"/>
      <c r="Z1" s="355"/>
      <c r="AA1" s="362"/>
      <c r="AB1" s="363"/>
    </row>
    <row r="2" spans="1:165" s="393" customFormat="1" ht="13.5" customHeight="1" thickBot="1">
      <c r="A2" s="401" t="s">
        <v>48</v>
      </c>
      <c r="B2" s="410" t="s">
        <v>3</v>
      </c>
      <c r="C2" s="411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1" t="s">
        <v>6</v>
      </c>
      <c r="V2" s="366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14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374" t="s">
        <v>2458</v>
      </c>
      <c r="B3" s="770" t="s">
        <v>2435</v>
      </c>
      <c r="C3" s="407" t="s">
        <v>2457</v>
      </c>
      <c r="D3" s="414" t="s">
        <v>175</v>
      </c>
      <c r="E3" s="534">
        <v>3.439</v>
      </c>
      <c r="F3" s="372">
        <f>VLOOKUP(E3*(-1),DISTPOF,2)</f>
        <v>27</v>
      </c>
      <c r="G3" s="535">
        <v>8</v>
      </c>
      <c r="H3" s="373">
        <f>VLOOKUP(G3*(-1),VITPOF,2)</f>
        <v>27</v>
      </c>
      <c r="I3" s="536" t="s">
        <v>30</v>
      </c>
      <c r="J3" s="374" t="e">
        <f>VLOOKUP(I3*(-1),HAIPOF,2)</f>
        <v>#VALUE!</v>
      </c>
      <c r="K3" s="537">
        <v>4.25</v>
      </c>
      <c r="L3" s="373">
        <f aca="true" t="shared" si="0" ref="L3:L48">VLOOKUP(K3,LONGPOF,2)</f>
        <v>30</v>
      </c>
      <c r="M3" s="538" t="s">
        <v>30</v>
      </c>
      <c r="N3" s="374" t="e">
        <f>VLOOKUP(M3,HAUTPOF,2)</f>
        <v>#N/A</v>
      </c>
      <c r="O3" s="539">
        <v>8.67</v>
      </c>
      <c r="P3" s="372">
        <f aca="true" t="shared" si="1" ref="P3:P48">VLOOKUP(O3,TRIPLPOF,2)</f>
        <v>25</v>
      </c>
      <c r="Q3" s="538" t="s">
        <v>30</v>
      </c>
      <c r="R3" s="374" t="e">
        <f>VLOOKUP(Q3,PDSPOF,2)</f>
        <v>#N/A</v>
      </c>
      <c r="S3" s="539">
        <v>31.17</v>
      </c>
      <c r="T3" s="372">
        <f aca="true" t="shared" si="2" ref="T3:T48">VLOOKUP(S3,VORTPOF,2)</f>
        <v>40</v>
      </c>
      <c r="U3" s="537">
        <v>22.1</v>
      </c>
      <c r="V3" s="373">
        <f aca="true" t="shared" si="3" ref="V3:V48">VLOOKUP(U3,CERCPOF,2)</f>
        <v>29</v>
      </c>
      <c r="W3" s="540">
        <f aca="true" t="shared" si="4" ref="W3:W48">SUM(F3,P3,T3)</f>
        <v>92</v>
      </c>
      <c r="X3" s="375">
        <f aca="true" t="shared" si="5" ref="X3:X48">H3+L3+V3</f>
        <v>86</v>
      </c>
      <c r="Y3" s="376" t="e">
        <f aca="true" t="shared" si="6" ref="Y3:Y48">J3+N3+R3</f>
        <v>#VALUE!</v>
      </c>
      <c r="Z3" s="572">
        <v>1</v>
      </c>
      <c r="AA3" s="377" t="e">
        <f aca="true" t="shared" si="7" ref="AA3:AA48">W3+X3+Y3</f>
        <v>#VALUE!</v>
      </c>
      <c r="AB3" s="611"/>
      <c r="AC3" s="394" t="s">
        <v>43</v>
      </c>
    </row>
    <row r="4" spans="1:29" ht="13.5" customHeight="1">
      <c r="A4" s="374" t="s">
        <v>1834</v>
      </c>
      <c r="B4" s="770" t="s">
        <v>1832</v>
      </c>
      <c r="C4" s="407" t="s">
        <v>1833</v>
      </c>
      <c r="D4" s="414" t="s">
        <v>153</v>
      </c>
      <c r="E4" s="534">
        <v>4.01</v>
      </c>
      <c r="F4" s="372">
        <f>VLOOKUP(E4*(-1),DISTPOF,2)</f>
        <v>20</v>
      </c>
      <c r="G4" s="535">
        <v>8.8</v>
      </c>
      <c r="H4" s="373">
        <f>VLOOKUP(G4*(-1),VITPOF,2)</f>
        <v>15</v>
      </c>
      <c r="I4" s="536" t="s">
        <v>30</v>
      </c>
      <c r="J4" s="374" t="e">
        <f>VLOOKUP(I4*(-1),HAIPOF,2)</f>
        <v>#VALUE!</v>
      </c>
      <c r="K4" s="537">
        <v>3.75</v>
      </c>
      <c r="L4" s="373">
        <f t="shared" si="0"/>
        <v>27</v>
      </c>
      <c r="M4" s="538" t="s">
        <v>30</v>
      </c>
      <c r="N4" s="374" t="e">
        <f>VLOOKUP(M4,HAUTPOF,2)</f>
        <v>#N/A</v>
      </c>
      <c r="O4" s="539">
        <v>7.32</v>
      </c>
      <c r="P4" s="372">
        <f t="shared" si="1"/>
        <v>13</v>
      </c>
      <c r="Q4" s="538" t="s">
        <v>30</v>
      </c>
      <c r="R4" s="374" t="e">
        <f>VLOOKUP(Q4,PDSPOF,2)</f>
        <v>#N/A</v>
      </c>
      <c r="S4" s="539">
        <v>31.69</v>
      </c>
      <c r="T4" s="372">
        <f t="shared" si="2"/>
        <v>41</v>
      </c>
      <c r="U4" s="537">
        <v>21.5</v>
      </c>
      <c r="V4" s="373">
        <f t="shared" si="3"/>
        <v>29</v>
      </c>
      <c r="W4" s="540">
        <f t="shared" si="4"/>
        <v>74</v>
      </c>
      <c r="X4" s="375">
        <f t="shared" si="5"/>
        <v>71</v>
      </c>
      <c r="Y4" s="376" t="e">
        <f t="shared" si="6"/>
        <v>#VALUE!</v>
      </c>
      <c r="Z4" s="572">
        <v>2</v>
      </c>
      <c r="AA4" s="377" t="e">
        <f t="shared" si="7"/>
        <v>#VALUE!</v>
      </c>
      <c r="AB4" s="611"/>
      <c r="AC4" s="394" t="s">
        <v>43</v>
      </c>
    </row>
    <row r="5" spans="1:29" ht="13.5" customHeight="1">
      <c r="A5" s="374">
        <v>1645824</v>
      </c>
      <c r="B5" s="770" t="s">
        <v>2477</v>
      </c>
      <c r="C5" s="407" t="s">
        <v>2478</v>
      </c>
      <c r="D5" s="414" t="s">
        <v>169</v>
      </c>
      <c r="E5" s="534">
        <v>4.174</v>
      </c>
      <c r="F5" s="372">
        <f>VLOOKUP(E5*(-1),DISTPOF,2)</f>
        <v>15</v>
      </c>
      <c r="G5" s="535">
        <v>8.6</v>
      </c>
      <c r="H5" s="373">
        <f>VLOOKUP(G5*(-1),VITPOF,2)</f>
        <v>18</v>
      </c>
      <c r="I5" s="536" t="s">
        <v>30</v>
      </c>
      <c r="J5" s="374" t="e">
        <f>VLOOKUP(I5*(-1),HAIPOF,2)</f>
        <v>#VALUE!</v>
      </c>
      <c r="K5" s="537">
        <v>3.6</v>
      </c>
      <c r="L5" s="373">
        <f t="shared" si="0"/>
        <v>25</v>
      </c>
      <c r="M5" s="538" t="s">
        <v>30</v>
      </c>
      <c r="N5" s="374" t="e">
        <f>VLOOKUP(M5,HAUTPOF,2)</f>
        <v>#N/A</v>
      </c>
      <c r="O5" s="539">
        <v>7.76</v>
      </c>
      <c r="P5" s="372">
        <f t="shared" si="1"/>
        <v>17</v>
      </c>
      <c r="Q5" s="538" t="s">
        <v>30</v>
      </c>
      <c r="R5" s="374" t="e">
        <f>VLOOKUP(Q5,PDSPOF,2)</f>
        <v>#N/A</v>
      </c>
      <c r="S5" s="539">
        <v>20.4</v>
      </c>
      <c r="T5" s="372">
        <f t="shared" si="2"/>
        <v>29</v>
      </c>
      <c r="U5" s="537">
        <v>18.1</v>
      </c>
      <c r="V5" s="373">
        <f t="shared" si="3"/>
        <v>26</v>
      </c>
      <c r="W5" s="540">
        <f t="shared" si="4"/>
        <v>61</v>
      </c>
      <c r="X5" s="375">
        <f t="shared" si="5"/>
        <v>69</v>
      </c>
      <c r="Y5" s="376" t="e">
        <f t="shared" si="6"/>
        <v>#VALUE!</v>
      </c>
      <c r="Z5" s="776">
        <v>3</v>
      </c>
      <c r="AA5" s="377" t="e">
        <f t="shared" si="7"/>
        <v>#VALUE!</v>
      </c>
      <c r="AB5" s="611"/>
      <c r="AC5" s="394" t="s">
        <v>43</v>
      </c>
    </row>
    <row r="6" spans="1:29" ht="13.5" customHeight="1">
      <c r="A6" s="374">
        <v>1586620</v>
      </c>
      <c r="B6" s="770" t="s">
        <v>1440</v>
      </c>
      <c r="C6" s="407" t="s">
        <v>1441</v>
      </c>
      <c r="D6" s="414" t="s">
        <v>1126</v>
      </c>
      <c r="E6" s="534">
        <v>4.037</v>
      </c>
      <c r="F6" s="372">
        <f>VLOOKUP(E6*(-1),DISTPOF,2)</f>
        <v>18</v>
      </c>
      <c r="G6" s="535">
        <v>8.4</v>
      </c>
      <c r="H6" s="373">
        <f>VLOOKUP(G6*(-1),VITPOF,2)</f>
        <v>23</v>
      </c>
      <c r="I6" s="536" t="s">
        <v>30</v>
      </c>
      <c r="J6" s="374" t="e">
        <f>VLOOKUP(I6*(-1),HAIPOF,2)</f>
        <v>#VALUE!</v>
      </c>
      <c r="K6" s="537">
        <v>3.4</v>
      </c>
      <c r="L6" s="373">
        <f t="shared" si="0"/>
        <v>22</v>
      </c>
      <c r="M6" s="538" t="s">
        <v>30</v>
      </c>
      <c r="N6" s="374" t="e">
        <f>VLOOKUP(M6,HAUTPOF,2)</f>
        <v>#N/A</v>
      </c>
      <c r="O6" s="539">
        <v>7</v>
      </c>
      <c r="P6" s="372">
        <f t="shared" si="1"/>
        <v>12</v>
      </c>
      <c r="Q6" s="538" t="s">
        <v>30</v>
      </c>
      <c r="R6" s="374" t="e">
        <f>VLOOKUP(Q6,PDSPOF,2)</f>
        <v>#N/A</v>
      </c>
      <c r="S6" s="539">
        <v>25.77</v>
      </c>
      <c r="T6" s="372">
        <f t="shared" si="2"/>
        <v>33</v>
      </c>
      <c r="U6" s="537">
        <v>14.2</v>
      </c>
      <c r="V6" s="373">
        <f t="shared" si="3"/>
        <v>21</v>
      </c>
      <c r="W6" s="540">
        <f t="shared" si="4"/>
        <v>63</v>
      </c>
      <c r="X6" s="375">
        <f t="shared" si="5"/>
        <v>66</v>
      </c>
      <c r="Y6" s="376" t="e">
        <f t="shared" si="6"/>
        <v>#VALUE!</v>
      </c>
      <c r="Z6" s="376">
        <v>4</v>
      </c>
      <c r="AA6" s="377" t="e">
        <f t="shared" si="7"/>
        <v>#VALUE!</v>
      </c>
      <c r="AB6" s="611"/>
      <c r="AC6" s="394" t="s">
        <v>43</v>
      </c>
    </row>
    <row r="7" spans="1:165" s="1" customFormat="1" ht="13.5" customHeight="1">
      <c r="A7" s="374">
        <v>1512568</v>
      </c>
      <c r="B7" s="770" t="s">
        <v>1265</v>
      </c>
      <c r="C7" s="407" t="s">
        <v>1185</v>
      </c>
      <c r="D7" s="414" t="s">
        <v>169</v>
      </c>
      <c r="E7" s="534">
        <v>4.05</v>
      </c>
      <c r="F7" s="372">
        <f>VLOOKUP(E7*(-1),DISTPOF,2)</f>
        <v>18</v>
      </c>
      <c r="G7" s="535">
        <v>8.7</v>
      </c>
      <c r="H7" s="373">
        <f>VLOOKUP(G7*(-1),VITPOF,2)</f>
        <v>16</v>
      </c>
      <c r="I7" s="536" t="s">
        <v>30</v>
      </c>
      <c r="J7" s="374" t="e">
        <f>VLOOKUP(I7*(-1),HAIPOF,2)</f>
        <v>#VALUE!</v>
      </c>
      <c r="K7" s="537">
        <v>3.6</v>
      </c>
      <c r="L7" s="373">
        <f t="shared" si="0"/>
        <v>25</v>
      </c>
      <c r="M7" s="538" t="s">
        <v>30</v>
      </c>
      <c r="N7" s="374" t="e">
        <f>VLOOKUP(M7,HAUTPOF,2)</f>
        <v>#N/A</v>
      </c>
      <c r="O7" s="539">
        <v>7.58</v>
      </c>
      <c r="P7" s="372">
        <f t="shared" si="1"/>
        <v>15</v>
      </c>
      <c r="Q7" s="538" t="s">
        <v>30</v>
      </c>
      <c r="R7" s="374" t="e">
        <f>VLOOKUP(Q7,PDSPOF,2)</f>
        <v>#N/A</v>
      </c>
      <c r="S7" s="539">
        <v>16.62</v>
      </c>
      <c r="T7" s="372">
        <f t="shared" si="2"/>
        <v>26</v>
      </c>
      <c r="U7" s="537">
        <v>15.52</v>
      </c>
      <c r="V7" s="373">
        <f t="shared" si="3"/>
        <v>23</v>
      </c>
      <c r="W7" s="540">
        <f t="shared" si="4"/>
        <v>59</v>
      </c>
      <c r="X7" s="375">
        <f t="shared" si="5"/>
        <v>64</v>
      </c>
      <c r="Y7" s="376" t="e">
        <f t="shared" si="6"/>
        <v>#VALUE!</v>
      </c>
      <c r="Z7" s="376">
        <v>4</v>
      </c>
      <c r="AA7" s="377" t="e">
        <f t="shared" si="7"/>
        <v>#VALUE!</v>
      </c>
      <c r="AB7" s="611"/>
      <c r="AC7" s="374" t="s">
        <v>43</v>
      </c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349"/>
      <c r="BF7" s="349"/>
      <c r="BG7" s="349"/>
      <c r="BH7" s="349"/>
      <c r="BI7" s="349"/>
      <c r="BJ7" s="349"/>
      <c r="BK7" s="349"/>
      <c r="BL7" s="349"/>
      <c r="BM7" s="349"/>
      <c r="BN7" s="349"/>
      <c r="BO7" s="349"/>
      <c r="BP7" s="349"/>
      <c r="BQ7" s="349"/>
      <c r="BR7" s="349"/>
      <c r="BS7" s="349"/>
      <c r="BT7" s="349"/>
      <c r="BU7" s="349"/>
      <c r="BV7" s="349"/>
      <c r="BW7" s="349"/>
      <c r="BX7" s="349"/>
      <c r="BY7" s="349"/>
      <c r="BZ7" s="349"/>
      <c r="CA7" s="349"/>
      <c r="CB7" s="349"/>
      <c r="CC7" s="349"/>
      <c r="CD7" s="349"/>
      <c r="CE7" s="349"/>
      <c r="CF7" s="349"/>
      <c r="CG7" s="349"/>
      <c r="CH7" s="349"/>
      <c r="CI7" s="349"/>
      <c r="CJ7" s="349"/>
      <c r="CK7" s="349"/>
      <c r="CL7" s="349"/>
      <c r="CM7" s="349"/>
      <c r="CN7" s="349"/>
      <c r="CO7" s="349"/>
      <c r="CP7" s="349"/>
      <c r="CQ7" s="349"/>
      <c r="CR7" s="349"/>
      <c r="CS7" s="349"/>
      <c r="CT7" s="349"/>
      <c r="CU7" s="349"/>
      <c r="CV7" s="349"/>
      <c r="CW7" s="349"/>
      <c r="CX7" s="349"/>
      <c r="CY7" s="349"/>
      <c r="CZ7" s="349"/>
      <c r="DA7" s="349"/>
      <c r="DB7" s="349"/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</row>
    <row r="8" spans="1:29" ht="13.5" customHeight="1">
      <c r="A8" s="374" t="s">
        <v>2225</v>
      </c>
      <c r="B8" s="770" t="s">
        <v>2223</v>
      </c>
      <c r="C8" s="407" t="s">
        <v>2224</v>
      </c>
      <c r="D8" s="414" t="s">
        <v>177</v>
      </c>
      <c r="E8" s="534">
        <v>3.357</v>
      </c>
      <c r="F8" s="372">
        <f>VLOOKUP(E8*(-1),DISTPOF,2)</f>
        <v>29</v>
      </c>
      <c r="G8" s="535">
        <v>8.1</v>
      </c>
      <c r="H8" s="373">
        <f>VLOOKUP(G8*(-1),VITPOF,2)</f>
        <v>27</v>
      </c>
      <c r="I8" s="536" t="s">
        <v>30</v>
      </c>
      <c r="J8" s="374" t="e">
        <f>VLOOKUP(I8*(-1),HAIPOF,2)</f>
        <v>#VALUE!</v>
      </c>
      <c r="K8" s="537">
        <v>3.3</v>
      </c>
      <c r="L8" s="373">
        <f t="shared" si="0"/>
        <v>20</v>
      </c>
      <c r="M8" s="538" t="s">
        <v>30</v>
      </c>
      <c r="N8" s="374" t="e">
        <f>VLOOKUP(M8,HAUTPOF,2)</f>
        <v>#N/A</v>
      </c>
      <c r="O8" s="539">
        <v>7.65</v>
      </c>
      <c r="P8" s="372">
        <f t="shared" si="1"/>
        <v>16</v>
      </c>
      <c r="Q8" s="538" t="s">
        <v>30</v>
      </c>
      <c r="R8" s="374" t="e">
        <f>VLOOKUP(Q8,PDSPOF,2)</f>
        <v>#N/A</v>
      </c>
      <c r="S8" s="539">
        <v>15.67</v>
      </c>
      <c r="T8" s="372">
        <f t="shared" si="2"/>
        <v>25</v>
      </c>
      <c r="U8" s="537">
        <v>12.3</v>
      </c>
      <c r="V8" s="373">
        <f t="shared" si="3"/>
        <v>15</v>
      </c>
      <c r="W8" s="540">
        <f t="shared" si="4"/>
        <v>70</v>
      </c>
      <c r="X8" s="375">
        <f t="shared" si="5"/>
        <v>62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43</v>
      </c>
    </row>
    <row r="9" spans="1:29" ht="13.5" customHeight="1">
      <c r="A9" s="374" t="s">
        <v>2234</v>
      </c>
      <c r="B9" s="770" t="s">
        <v>2232</v>
      </c>
      <c r="C9" s="407" t="s">
        <v>2233</v>
      </c>
      <c r="D9" s="414" t="s">
        <v>177</v>
      </c>
      <c r="E9" s="534">
        <v>3.472</v>
      </c>
      <c r="F9" s="372">
        <f>VLOOKUP(E9*(-1),DISTPOF,2)</f>
        <v>25</v>
      </c>
      <c r="G9" s="535">
        <v>8.5</v>
      </c>
      <c r="H9" s="373">
        <f>VLOOKUP(G9*(-1),VITPOF,2)</f>
        <v>21</v>
      </c>
      <c r="I9" s="536" t="s">
        <v>30</v>
      </c>
      <c r="J9" s="374" t="e">
        <f>VLOOKUP(I9*(-1),HAIPOF,2)</f>
        <v>#VALUE!</v>
      </c>
      <c r="K9" s="537">
        <v>3.1</v>
      </c>
      <c r="L9" s="373">
        <f t="shared" si="0"/>
        <v>16</v>
      </c>
      <c r="M9" s="538" t="s">
        <v>30</v>
      </c>
      <c r="N9" s="374" t="e">
        <f>VLOOKUP(M9,HAUTPOF,2)</f>
        <v>#N/A</v>
      </c>
      <c r="O9" s="539">
        <v>6.7</v>
      </c>
      <c r="P9" s="372">
        <f t="shared" si="1"/>
        <v>12</v>
      </c>
      <c r="Q9" s="538" t="s">
        <v>30</v>
      </c>
      <c r="R9" s="374" t="e">
        <f>VLOOKUP(Q9,PDSPOF,2)</f>
        <v>#N/A</v>
      </c>
      <c r="S9" s="539">
        <v>16.85</v>
      </c>
      <c r="T9" s="372">
        <f t="shared" si="2"/>
        <v>26</v>
      </c>
      <c r="U9" s="537">
        <v>17.15</v>
      </c>
      <c r="V9" s="373">
        <f t="shared" si="3"/>
        <v>25</v>
      </c>
      <c r="W9" s="540">
        <f t="shared" si="4"/>
        <v>63</v>
      </c>
      <c r="X9" s="375">
        <f t="shared" si="5"/>
        <v>62</v>
      </c>
      <c r="Y9" s="376" t="e">
        <f t="shared" si="6"/>
        <v>#VALUE!</v>
      </c>
      <c r="Z9" s="376">
        <v>6</v>
      </c>
      <c r="AA9" s="377" t="e">
        <f t="shared" si="7"/>
        <v>#VALUE!</v>
      </c>
      <c r="AB9" s="611"/>
      <c r="AC9" s="394" t="s">
        <v>43</v>
      </c>
    </row>
    <row r="10" spans="1:29" ht="13.5" customHeight="1">
      <c r="A10" s="374" t="s">
        <v>2050</v>
      </c>
      <c r="B10" s="770" t="s">
        <v>1972</v>
      </c>
      <c r="C10" s="407" t="s">
        <v>2049</v>
      </c>
      <c r="D10" s="414" t="s">
        <v>1116</v>
      </c>
      <c r="E10" s="534">
        <v>4.057</v>
      </c>
      <c r="F10" s="372">
        <f>VLOOKUP(E10*(-1),DISTPOF,2)</f>
        <v>17</v>
      </c>
      <c r="G10" s="535">
        <v>9</v>
      </c>
      <c r="H10" s="373">
        <f>VLOOKUP(G10*(-1),VITPOF,2)</f>
        <v>14</v>
      </c>
      <c r="I10" s="536" t="s">
        <v>30</v>
      </c>
      <c r="J10" s="374" t="e">
        <f>VLOOKUP(I10*(-1),HAIPOF,2)</f>
        <v>#VALUE!</v>
      </c>
      <c r="K10" s="537">
        <v>3.45</v>
      </c>
      <c r="L10" s="373">
        <f t="shared" si="0"/>
        <v>23</v>
      </c>
      <c r="M10" s="538" t="s">
        <v>30</v>
      </c>
      <c r="N10" s="374" t="e">
        <f>VLOOKUP(M10,HAUTPOF,2)</f>
        <v>#N/A</v>
      </c>
      <c r="O10" s="539">
        <v>6.2</v>
      </c>
      <c r="P10" s="372">
        <f t="shared" si="1"/>
        <v>10</v>
      </c>
      <c r="Q10" s="538" t="s">
        <v>30</v>
      </c>
      <c r="R10" s="374" t="e">
        <f>VLOOKUP(Q10,PDSPOF,2)</f>
        <v>#N/A</v>
      </c>
      <c r="S10" s="539">
        <v>18.6</v>
      </c>
      <c r="T10" s="372">
        <f t="shared" si="2"/>
        <v>28</v>
      </c>
      <c r="U10" s="537">
        <v>16.5</v>
      </c>
      <c r="V10" s="373">
        <f t="shared" si="3"/>
        <v>24</v>
      </c>
      <c r="W10" s="540">
        <f t="shared" si="4"/>
        <v>55</v>
      </c>
      <c r="X10" s="375">
        <f t="shared" si="5"/>
        <v>61</v>
      </c>
      <c r="Y10" s="376" t="e">
        <f t="shared" si="6"/>
        <v>#VALUE!</v>
      </c>
      <c r="Z10" s="376">
        <v>8</v>
      </c>
      <c r="AA10" s="377" t="e">
        <f t="shared" si="7"/>
        <v>#VALUE!</v>
      </c>
      <c r="AB10" s="611"/>
      <c r="AC10" s="394" t="s">
        <v>43</v>
      </c>
    </row>
    <row r="11" spans="1:29" ht="13.5" customHeight="1">
      <c r="A11" s="374" t="s">
        <v>2067</v>
      </c>
      <c r="B11" s="770" t="s">
        <v>2065</v>
      </c>
      <c r="C11" s="407" t="s">
        <v>2066</v>
      </c>
      <c r="D11" s="414" t="s">
        <v>1116</v>
      </c>
      <c r="E11" s="534">
        <v>3.444</v>
      </c>
      <c r="F11" s="372">
        <f>VLOOKUP(E11*(-1),DISTPOF,2)</f>
        <v>26</v>
      </c>
      <c r="G11" s="535">
        <v>8.7</v>
      </c>
      <c r="H11" s="373">
        <f>VLOOKUP(G11*(-1),VITPOF,2)</f>
        <v>16</v>
      </c>
      <c r="I11" s="536" t="s">
        <v>30</v>
      </c>
      <c r="J11" s="374" t="e">
        <f>VLOOKUP(I11*(-1),HAIPOF,2)</f>
        <v>#VALUE!</v>
      </c>
      <c r="K11" s="537">
        <v>3.4</v>
      </c>
      <c r="L11" s="373">
        <f t="shared" si="0"/>
        <v>22</v>
      </c>
      <c r="M11" s="538" t="s">
        <v>30</v>
      </c>
      <c r="N11" s="374" t="e">
        <f>VLOOKUP(M11,HAUTPOF,2)</f>
        <v>#N/A</v>
      </c>
      <c r="O11" s="539">
        <v>7.23</v>
      </c>
      <c r="P11" s="372">
        <f t="shared" si="1"/>
        <v>13</v>
      </c>
      <c r="Q11" s="538" t="s">
        <v>30</v>
      </c>
      <c r="R11" s="374" t="e">
        <f>VLOOKUP(Q11,PDSPOF,2)</f>
        <v>#N/A</v>
      </c>
      <c r="S11" s="539">
        <v>22.9</v>
      </c>
      <c r="T11" s="372">
        <f t="shared" si="2"/>
        <v>31</v>
      </c>
      <c r="U11" s="537">
        <v>15.55</v>
      </c>
      <c r="V11" s="373">
        <f t="shared" si="3"/>
        <v>23</v>
      </c>
      <c r="W11" s="540">
        <f t="shared" si="4"/>
        <v>70</v>
      </c>
      <c r="X11" s="375">
        <f t="shared" si="5"/>
        <v>61</v>
      </c>
      <c r="Y11" s="376" t="e">
        <f t="shared" si="6"/>
        <v>#VALUE!</v>
      </c>
      <c r="Z11" s="376">
        <v>8</v>
      </c>
      <c r="AA11" s="377" t="e">
        <f t="shared" si="7"/>
        <v>#VALUE!</v>
      </c>
      <c r="AB11" s="611"/>
      <c r="AC11" s="394" t="s">
        <v>43</v>
      </c>
    </row>
    <row r="12" spans="1:29" ht="13.5" customHeight="1">
      <c r="A12" s="374" t="s">
        <v>2456</v>
      </c>
      <c r="B12" s="770" t="s">
        <v>2455</v>
      </c>
      <c r="C12" s="407" t="s">
        <v>1826</v>
      </c>
      <c r="D12" s="414" t="s">
        <v>175</v>
      </c>
      <c r="E12" s="534">
        <v>4.14</v>
      </c>
      <c r="F12" s="372">
        <f>VLOOKUP(E12*(-1),DISTPOF,2)</f>
        <v>15</v>
      </c>
      <c r="G12" s="535">
        <v>8.7</v>
      </c>
      <c r="H12" s="373">
        <f>VLOOKUP(G12*(-1),VITPOF,2)</f>
        <v>16</v>
      </c>
      <c r="I12" s="536" t="s">
        <v>30</v>
      </c>
      <c r="J12" s="374" t="e">
        <f>VLOOKUP(I12*(-1),HAIPOF,2)</f>
        <v>#VALUE!</v>
      </c>
      <c r="K12" s="537">
        <v>3.35</v>
      </c>
      <c r="L12" s="373">
        <f t="shared" si="0"/>
        <v>21</v>
      </c>
      <c r="M12" s="538" t="s">
        <v>30</v>
      </c>
      <c r="N12" s="374" t="e">
        <f>VLOOKUP(M12,HAUTPOF,2)</f>
        <v>#N/A</v>
      </c>
      <c r="O12" s="539">
        <v>7.2</v>
      </c>
      <c r="P12" s="372">
        <f t="shared" si="1"/>
        <v>13</v>
      </c>
      <c r="Q12" s="538" t="s">
        <v>30</v>
      </c>
      <c r="R12" s="374" t="e">
        <f>VLOOKUP(Q12,PDSPOF,2)</f>
        <v>#N/A</v>
      </c>
      <c r="S12" s="539">
        <v>24.93</v>
      </c>
      <c r="T12" s="372">
        <f t="shared" si="2"/>
        <v>33</v>
      </c>
      <c r="U12" s="537">
        <v>16.4</v>
      </c>
      <c r="V12" s="373">
        <f t="shared" si="3"/>
        <v>24</v>
      </c>
      <c r="W12" s="540">
        <f t="shared" si="4"/>
        <v>61</v>
      </c>
      <c r="X12" s="375">
        <f t="shared" si="5"/>
        <v>61</v>
      </c>
      <c r="Y12" s="376" t="e">
        <f t="shared" si="6"/>
        <v>#VALUE!</v>
      </c>
      <c r="Z12" s="376">
        <v>8</v>
      </c>
      <c r="AA12" s="377" t="e">
        <f t="shared" si="7"/>
        <v>#VALUE!</v>
      </c>
      <c r="AB12" s="611"/>
      <c r="AC12" s="394" t="s">
        <v>43</v>
      </c>
    </row>
    <row r="13" spans="1:29" ht="13.5" customHeight="1">
      <c r="A13" s="374" t="s">
        <v>1821</v>
      </c>
      <c r="B13" s="770" t="s">
        <v>1820</v>
      </c>
      <c r="C13" s="407" t="s">
        <v>1789</v>
      </c>
      <c r="D13" s="414" t="s">
        <v>153</v>
      </c>
      <c r="E13" s="534">
        <v>4.066</v>
      </c>
      <c r="F13" s="372">
        <f>VLOOKUP(E13*(-1),DISTPOF,2)</f>
        <v>17</v>
      </c>
      <c r="G13" s="535">
        <v>8.5</v>
      </c>
      <c r="H13" s="373">
        <f>VLOOKUP(G13*(-1),VITPOF,2)</f>
        <v>21</v>
      </c>
      <c r="I13" s="536" t="s">
        <v>30</v>
      </c>
      <c r="J13" s="374" t="e">
        <f>VLOOKUP(I13*(-1),HAIPOF,2)</f>
        <v>#VALUE!</v>
      </c>
      <c r="K13" s="537">
        <v>3</v>
      </c>
      <c r="L13" s="373">
        <f t="shared" si="0"/>
        <v>15</v>
      </c>
      <c r="M13" s="538" t="s">
        <v>30</v>
      </c>
      <c r="N13" s="374" t="e">
        <f>VLOOKUP(M13,HAUTPOF,2)</f>
        <v>#N/A</v>
      </c>
      <c r="O13" s="539">
        <v>7.4</v>
      </c>
      <c r="P13" s="372">
        <f t="shared" si="1"/>
        <v>14</v>
      </c>
      <c r="Q13" s="538" t="s">
        <v>30</v>
      </c>
      <c r="R13" s="374" t="e">
        <f>VLOOKUP(Q13,PDSPOF,2)</f>
        <v>#N/A</v>
      </c>
      <c r="S13" s="539">
        <v>23.12</v>
      </c>
      <c r="T13" s="372">
        <f t="shared" si="2"/>
        <v>31</v>
      </c>
      <c r="U13" s="537">
        <v>13.6</v>
      </c>
      <c r="V13" s="373">
        <f t="shared" si="3"/>
        <v>20</v>
      </c>
      <c r="W13" s="540">
        <f t="shared" si="4"/>
        <v>62</v>
      </c>
      <c r="X13" s="375">
        <f t="shared" si="5"/>
        <v>56</v>
      </c>
      <c r="Y13" s="376" t="e">
        <f t="shared" si="6"/>
        <v>#VALUE!</v>
      </c>
      <c r="Z13" s="376">
        <v>11</v>
      </c>
      <c r="AA13" s="377" t="e">
        <f t="shared" si="7"/>
        <v>#VALUE!</v>
      </c>
      <c r="AB13" s="611"/>
      <c r="AC13" s="394" t="s">
        <v>43</v>
      </c>
    </row>
    <row r="14" spans="1:29" ht="13.5" customHeight="1">
      <c r="A14" s="374" t="s">
        <v>1901</v>
      </c>
      <c r="B14" s="770" t="s">
        <v>1899</v>
      </c>
      <c r="C14" s="407" t="s">
        <v>1900</v>
      </c>
      <c r="D14" s="414" t="s">
        <v>1127</v>
      </c>
      <c r="E14" s="534">
        <v>3.515</v>
      </c>
      <c r="F14" s="372">
        <f>VLOOKUP(E14*(-1),DISTPOF,2)</f>
        <v>24</v>
      </c>
      <c r="G14" s="535">
        <v>9.2</v>
      </c>
      <c r="H14" s="373">
        <f>VLOOKUP(G14*(-1),VITPOF,2)</f>
        <v>13</v>
      </c>
      <c r="I14" s="536" t="s">
        <v>30</v>
      </c>
      <c r="J14" s="374" t="e">
        <f>VLOOKUP(I14*(-1),HAIPOF,2)</f>
        <v>#VALUE!</v>
      </c>
      <c r="K14" s="537">
        <v>3.3</v>
      </c>
      <c r="L14" s="373">
        <f t="shared" si="0"/>
        <v>20</v>
      </c>
      <c r="M14" s="538" t="s">
        <v>30</v>
      </c>
      <c r="N14" s="374" t="e">
        <f>VLOOKUP(M14,HAUTPOF,2)</f>
        <v>#N/A</v>
      </c>
      <c r="O14" s="539">
        <v>7</v>
      </c>
      <c r="P14" s="372">
        <f t="shared" si="1"/>
        <v>12</v>
      </c>
      <c r="Q14" s="538" t="s">
        <v>30</v>
      </c>
      <c r="R14" s="374" t="e">
        <f>VLOOKUP(Q14,PDSPOF,2)</f>
        <v>#N/A</v>
      </c>
      <c r="S14" s="539">
        <v>17.52</v>
      </c>
      <c r="T14" s="372">
        <f t="shared" si="2"/>
        <v>27</v>
      </c>
      <c r="U14" s="537">
        <v>15.27</v>
      </c>
      <c r="V14" s="373">
        <f t="shared" si="3"/>
        <v>23</v>
      </c>
      <c r="W14" s="540">
        <f t="shared" si="4"/>
        <v>63</v>
      </c>
      <c r="X14" s="375">
        <f t="shared" si="5"/>
        <v>56</v>
      </c>
      <c r="Y14" s="376" t="e">
        <f t="shared" si="6"/>
        <v>#VALUE!</v>
      </c>
      <c r="Z14" s="376">
        <v>11</v>
      </c>
      <c r="AA14" s="377" t="e">
        <f t="shared" si="7"/>
        <v>#VALUE!</v>
      </c>
      <c r="AB14" s="611"/>
      <c r="AC14" s="394" t="s">
        <v>43</v>
      </c>
    </row>
    <row r="15" spans="1:29" ht="13.5" customHeight="1">
      <c r="A15" s="376" t="s">
        <v>2460</v>
      </c>
      <c r="B15" s="770" t="s">
        <v>2459</v>
      </c>
      <c r="C15" s="407" t="s">
        <v>1576</v>
      </c>
      <c r="D15" s="414" t="s">
        <v>175</v>
      </c>
      <c r="E15" s="534" t="s">
        <v>30</v>
      </c>
      <c r="F15" s="372" t="e">
        <f>VLOOKUP(E15*(-1),DISTPOF,2)</f>
        <v>#VALUE!</v>
      </c>
      <c r="G15" s="535">
        <v>9.3</v>
      </c>
      <c r="H15" s="373">
        <f>VLOOKUP(G15*(-1),VITPOF,2)</f>
        <v>12</v>
      </c>
      <c r="I15" s="536" t="s">
        <v>30</v>
      </c>
      <c r="J15" s="374" t="e">
        <f>VLOOKUP(I15*(-1),HAIPOF,2)</f>
        <v>#VALUE!</v>
      </c>
      <c r="K15" s="537">
        <v>3.65</v>
      </c>
      <c r="L15" s="373">
        <f t="shared" si="0"/>
        <v>26</v>
      </c>
      <c r="M15" s="538" t="s">
        <v>30</v>
      </c>
      <c r="N15" s="374" t="e">
        <f>VLOOKUP(M15,HAUTPOF,2)</f>
        <v>#N/A</v>
      </c>
      <c r="O15" s="539" t="s">
        <v>30</v>
      </c>
      <c r="P15" s="372" t="e">
        <f t="shared" si="1"/>
        <v>#N/A</v>
      </c>
      <c r="Q15" s="538" t="s">
        <v>30</v>
      </c>
      <c r="R15" s="374" t="e">
        <f>VLOOKUP(Q15,PDSPOF,2)</f>
        <v>#N/A</v>
      </c>
      <c r="S15" s="539" t="s">
        <v>30</v>
      </c>
      <c r="T15" s="372" t="e">
        <f t="shared" si="2"/>
        <v>#N/A</v>
      </c>
      <c r="U15" s="537">
        <v>13.05</v>
      </c>
      <c r="V15" s="373">
        <f t="shared" si="3"/>
        <v>17</v>
      </c>
      <c r="W15" s="540" t="e">
        <f t="shared" si="4"/>
        <v>#VALUE!</v>
      </c>
      <c r="X15" s="375">
        <f t="shared" si="5"/>
        <v>55</v>
      </c>
      <c r="Y15" s="376" t="e">
        <f t="shared" si="6"/>
        <v>#VALUE!</v>
      </c>
      <c r="Z15" s="376">
        <v>13</v>
      </c>
      <c r="AA15" s="377" t="e">
        <f t="shared" si="7"/>
        <v>#VALUE!</v>
      </c>
      <c r="AB15" s="611"/>
      <c r="AC15" s="394" t="s">
        <v>43</v>
      </c>
    </row>
    <row r="16" spans="1:29" ht="13.5" customHeight="1">
      <c r="A16" s="374" t="s">
        <v>2070</v>
      </c>
      <c r="B16" s="770" t="s">
        <v>2068</v>
      </c>
      <c r="C16" s="407" t="s">
        <v>2069</v>
      </c>
      <c r="D16" s="414" t="s">
        <v>1116</v>
      </c>
      <c r="E16" s="534">
        <v>4.182</v>
      </c>
      <c r="F16" s="372">
        <f>VLOOKUP(E16*(-1),DISTPOF,2)</f>
        <v>15</v>
      </c>
      <c r="G16" s="535">
        <v>9.7</v>
      </c>
      <c r="H16" s="373">
        <f>VLOOKUP(G16*(-1),VITPOF,2)</f>
        <v>10</v>
      </c>
      <c r="I16" s="536" t="s">
        <v>30</v>
      </c>
      <c r="J16" s="374" t="e">
        <f>VLOOKUP(I16*(-1),HAIPOF,2)</f>
        <v>#VALUE!</v>
      </c>
      <c r="K16" s="537">
        <v>3.35</v>
      </c>
      <c r="L16" s="373">
        <f t="shared" si="0"/>
        <v>21</v>
      </c>
      <c r="M16" s="538" t="s">
        <v>30</v>
      </c>
      <c r="N16" s="374" t="e">
        <f>VLOOKUP(M16,HAUTPOF,2)</f>
        <v>#N/A</v>
      </c>
      <c r="O16" s="539">
        <v>6.3</v>
      </c>
      <c r="P16" s="372">
        <f t="shared" si="1"/>
        <v>11</v>
      </c>
      <c r="Q16" s="538" t="s">
        <v>30</v>
      </c>
      <c r="R16" s="374" t="e">
        <f>VLOOKUP(Q16,PDSPOF,2)</f>
        <v>#N/A</v>
      </c>
      <c r="S16" s="539">
        <v>16.37</v>
      </c>
      <c r="T16" s="372">
        <f t="shared" si="2"/>
        <v>25</v>
      </c>
      <c r="U16" s="537">
        <v>16</v>
      </c>
      <c r="V16" s="373">
        <f t="shared" si="3"/>
        <v>23</v>
      </c>
      <c r="W16" s="540">
        <f t="shared" si="4"/>
        <v>51</v>
      </c>
      <c r="X16" s="375">
        <f t="shared" si="5"/>
        <v>54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43</v>
      </c>
    </row>
    <row r="17" spans="1:29" ht="13.5" customHeight="1">
      <c r="A17" s="374" t="s">
        <v>1792</v>
      </c>
      <c r="B17" s="770" t="s">
        <v>1791</v>
      </c>
      <c r="C17" s="407" t="s">
        <v>1281</v>
      </c>
      <c r="D17" s="414" t="s">
        <v>153</v>
      </c>
      <c r="E17" s="534">
        <v>4.097</v>
      </c>
      <c r="F17" s="372">
        <f>VLOOKUP(E17*(-1),DISTPOF,2)</f>
        <v>16</v>
      </c>
      <c r="G17" s="535">
        <v>8.8</v>
      </c>
      <c r="H17" s="373">
        <f>VLOOKUP(G17*(-1),VITPOF,2)</f>
        <v>15</v>
      </c>
      <c r="I17" s="536" t="s">
        <v>30</v>
      </c>
      <c r="J17" s="374" t="e">
        <f>VLOOKUP(I17*(-1),HAIPOF,2)</f>
        <v>#VALUE!</v>
      </c>
      <c r="K17" s="537">
        <v>3.2</v>
      </c>
      <c r="L17" s="373">
        <f t="shared" si="0"/>
        <v>17</v>
      </c>
      <c r="M17" s="538" t="s">
        <v>30</v>
      </c>
      <c r="N17" s="374" t="e">
        <f>VLOOKUP(M17,HAUTPOF,2)</f>
        <v>#N/A</v>
      </c>
      <c r="O17" s="539">
        <v>6.75</v>
      </c>
      <c r="P17" s="372">
        <f t="shared" si="1"/>
        <v>12</v>
      </c>
      <c r="Q17" s="538" t="s">
        <v>30</v>
      </c>
      <c r="R17" s="374" t="e">
        <f>VLOOKUP(Q17,PDSPOF,2)</f>
        <v>#N/A</v>
      </c>
      <c r="S17" s="539">
        <v>21.2</v>
      </c>
      <c r="T17" s="372">
        <f t="shared" si="2"/>
        <v>30</v>
      </c>
      <c r="U17" s="537">
        <v>14.15</v>
      </c>
      <c r="V17" s="373">
        <f t="shared" si="3"/>
        <v>21</v>
      </c>
      <c r="W17" s="540">
        <f t="shared" si="4"/>
        <v>58</v>
      </c>
      <c r="X17" s="375">
        <f t="shared" si="5"/>
        <v>53</v>
      </c>
      <c r="Y17" s="376" t="e">
        <f t="shared" si="6"/>
        <v>#VALUE!</v>
      </c>
      <c r="Z17" s="376">
        <v>15</v>
      </c>
      <c r="AA17" s="377" t="e">
        <f t="shared" si="7"/>
        <v>#VALUE!</v>
      </c>
      <c r="AB17" s="611"/>
      <c r="AC17" s="394" t="s">
        <v>43</v>
      </c>
    </row>
    <row r="18" spans="1:29" ht="13.5" customHeight="1">
      <c r="A18" s="552" t="s">
        <v>2138</v>
      </c>
      <c r="B18" s="771" t="s">
        <v>2136</v>
      </c>
      <c r="C18" s="378" t="s">
        <v>1753</v>
      </c>
      <c r="D18" s="414" t="s">
        <v>156</v>
      </c>
      <c r="E18" s="534" t="s">
        <v>30</v>
      </c>
      <c r="F18" s="372" t="e">
        <f>VLOOKUP(E18*(-1),DISTPOF,2)</f>
        <v>#VALUE!</v>
      </c>
      <c r="G18" s="535">
        <v>9</v>
      </c>
      <c r="H18" s="373">
        <f>VLOOKUP(G18*(-1),VITPOF,2)</f>
        <v>14</v>
      </c>
      <c r="I18" s="536" t="s">
        <v>30</v>
      </c>
      <c r="J18" s="374" t="e">
        <f>VLOOKUP(I18*(-1),HAIPOF,2)</f>
        <v>#VALUE!</v>
      </c>
      <c r="K18" s="537">
        <v>3.2</v>
      </c>
      <c r="L18" s="373">
        <f t="shared" si="0"/>
        <v>17</v>
      </c>
      <c r="M18" s="538" t="s">
        <v>30</v>
      </c>
      <c r="N18" s="374" t="e">
        <f>VLOOKUP(M18,HAUTPOF,2)</f>
        <v>#N/A</v>
      </c>
      <c r="O18" s="539" t="s">
        <v>30</v>
      </c>
      <c r="P18" s="372" t="e">
        <f t="shared" si="1"/>
        <v>#N/A</v>
      </c>
      <c r="Q18" s="538" t="s">
        <v>30</v>
      </c>
      <c r="R18" s="374" t="e">
        <f>VLOOKUP(Q18,PDSPOF,2)</f>
        <v>#N/A</v>
      </c>
      <c r="S18" s="539" t="s">
        <v>30</v>
      </c>
      <c r="T18" s="372" t="e">
        <f t="shared" si="2"/>
        <v>#N/A</v>
      </c>
      <c r="U18" s="537">
        <v>14.55</v>
      </c>
      <c r="V18" s="373">
        <f t="shared" si="3"/>
        <v>22</v>
      </c>
      <c r="W18" s="540" t="e">
        <f t="shared" si="4"/>
        <v>#VALUE!</v>
      </c>
      <c r="X18" s="375">
        <f t="shared" si="5"/>
        <v>53</v>
      </c>
      <c r="Y18" s="376" t="e">
        <f t="shared" si="6"/>
        <v>#VALUE!</v>
      </c>
      <c r="Z18" s="376">
        <v>15</v>
      </c>
      <c r="AA18" s="377" t="e">
        <f t="shared" si="7"/>
        <v>#VALUE!</v>
      </c>
      <c r="AB18" s="611"/>
      <c r="AC18" s="394" t="s">
        <v>43</v>
      </c>
    </row>
    <row r="19" spans="1:29" ht="13.5" customHeight="1">
      <c r="A19" s="552" t="s">
        <v>2137</v>
      </c>
      <c r="B19" s="771" t="s">
        <v>2136</v>
      </c>
      <c r="C19" s="378" t="s">
        <v>1686</v>
      </c>
      <c r="D19" s="414" t="s">
        <v>156</v>
      </c>
      <c r="E19" s="534" t="s">
        <v>30</v>
      </c>
      <c r="F19" s="372" t="e">
        <f>VLOOKUP(E19*(-1),DISTPOF,2)</f>
        <v>#VALUE!</v>
      </c>
      <c r="G19" s="535">
        <v>8.8</v>
      </c>
      <c r="H19" s="373">
        <f>VLOOKUP(G19*(-1),VITPOF,2)</f>
        <v>15</v>
      </c>
      <c r="I19" s="536" t="s">
        <v>30</v>
      </c>
      <c r="J19" s="374" t="e">
        <f>VLOOKUP(I19*(-1),HAIPOF,2)</f>
        <v>#VALUE!</v>
      </c>
      <c r="K19" s="537">
        <v>3.03</v>
      </c>
      <c r="L19" s="373">
        <f t="shared" si="0"/>
        <v>15</v>
      </c>
      <c r="M19" s="538" t="s">
        <v>30</v>
      </c>
      <c r="N19" s="374" t="e">
        <f>VLOOKUP(M19,HAUTPOF,2)</f>
        <v>#N/A</v>
      </c>
      <c r="O19" s="539" t="s">
        <v>30</v>
      </c>
      <c r="P19" s="372" t="e">
        <f t="shared" si="1"/>
        <v>#N/A</v>
      </c>
      <c r="Q19" s="538" t="s">
        <v>30</v>
      </c>
      <c r="R19" s="374" t="e">
        <f>VLOOKUP(Q19,PDSPOF,2)</f>
        <v>#N/A</v>
      </c>
      <c r="S19" s="539" t="s">
        <v>30</v>
      </c>
      <c r="T19" s="372" t="e">
        <f t="shared" si="2"/>
        <v>#N/A</v>
      </c>
      <c r="U19" s="537">
        <v>14.9</v>
      </c>
      <c r="V19" s="373">
        <f t="shared" si="3"/>
        <v>22</v>
      </c>
      <c r="W19" s="540" t="e">
        <f t="shared" si="4"/>
        <v>#VALUE!</v>
      </c>
      <c r="X19" s="375">
        <f t="shared" si="5"/>
        <v>52</v>
      </c>
      <c r="Y19" s="376" t="e">
        <f t="shared" si="6"/>
        <v>#VALUE!</v>
      </c>
      <c r="Z19" s="376">
        <v>17</v>
      </c>
      <c r="AA19" s="377" t="e">
        <f t="shared" si="7"/>
        <v>#VALUE!</v>
      </c>
      <c r="AB19" s="611"/>
      <c r="AC19" s="394" t="s">
        <v>43</v>
      </c>
    </row>
    <row r="20" spans="1:29" ht="13.5" customHeight="1">
      <c r="A20" s="374" t="s">
        <v>2466</v>
      </c>
      <c r="B20" s="770" t="s">
        <v>2464</v>
      </c>
      <c r="C20" s="407" t="s">
        <v>2465</v>
      </c>
      <c r="D20" s="414" t="s">
        <v>175</v>
      </c>
      <c r="E20" s="534">
        <v>4.31</v>
      </c>
      <c r="F20" s="372">
        <f>VLOOKUP(E20*(-1),DISTPOF,2)</f>
        <v>14</v>
      </c>
      <c r="G20" s="535">
        <v>9.2</v>
      </c>
      <c r="H20" s="373">
        <f>VLOOKUP(G20*(-1),VITPOF,2)</f>
        <v>13</v>
      </c>
      <c r="I20" s="536" t="s">
        <v>30</v>
      </c>
      <c r="J20" s="374" t="e">
        <f>VLOOKUP(I20*(-1),HAIPOF,2)</f>
        <v>#VALUE!</v>
      </c>
      <c r="K20" s="537">
        <v>3</v>
      </c>
      <c r="L20" s="373">
        <f t="shared" si="0"/>
        <v>15</v>
      </c>
      <c r="M20" s="538" t="s">
        <v>30</v>
      </c>
      <c r="N20" s="374" t="e">
        <f>VLOOKUP(M20,HAUTPOF,2)</f>
        <v>#N/A</v>
      </c>
      <c r="O20" s="539">
        <v>6.5</v>
      </c>
      <c r="P20" s="372">
        <f t="shared" si="1"/>
        <v>11</v>
      </c>
      <c r="Q20" s="538" t="s">
        <v>30</v>
      </c>
      <c r="R20" s="374" t="e">
        <f>VLOOKUP(Q20,PDSPOF,2)</f>
        <v>#N/A</v>
      </c>
      <c r="S20" s="539">
        <v>16.04</v>
      </c>
      <c r="T20" s="372">
        <f t="shared" si="2"/>
        <v>25</v>
      </c>
      <c r="U20" s="537">
        <v>15.95</v>
      </c>
      <c r="V20" s="373">
        <f t="shared" si="3"/>
        <v>23</v>
      </c>
      <c r="W20" s="540">
        <f t="shared" si="4"/>
        <v>50</v>
      </c>
      <c r="X20" s="375">
        <f t="shared" si="5"/>
        <v>51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43</v>
      </c>
    </row>
    <row r="21" spans="1:29" ht="13.5" customHeight="1">
      <c r="A21" s="374" t="s">
        <v>1819</v>
      </c>
      <c r="B21" s="770" t="s">
        <v>1817</v>
      </c>
      <c r="C21" s="407" t="s">
        <v>1818</v>
      </c>
      <c r="D21" s="414" t="s">
        <v>153</v>
      </c>
      <c r="E21" s="534">
        <v>4.101</v>
      </c>
      <c r="F21" s="372">
        <f>VLOOKUP(E21*(-1),DISTPOF,2)</f>
        <v>16</v>
      </c>
      <c r="G21" s="535">
        <v>9.4</v>
      </c>
      <c r="H21" s="373">
        <f>VLOOKUP(G21*(-1),VITPOF,2)</f>
        <v>12</v>
      </c>
      <c r="I21" s="536" t="s">
        <v>30</v>
      </c>
      <c r="J21" s="374" t="e">
        <f>VLOOKUP(I21*(-1),HAIPOF,2)</f>
        <v>#VALUE!</v>
      </c>
      <c r="K21" s="537">
        <v>2.9</v>
      </c>
      <c r="L21" s="373">
        <f t="shared" si="0"/>
        <v>14</v>
      </c>
      <c r="M21" s="538" t="s">
        <v>30</v>
      </c>
      <c r="N21" s="374" t="e">
        <f>VLOOKUP(M21,HAUTPOF,2)</f>
        <v>#N/A</v>
      </c>
      <c r="O21" s="539">
        <v>6.5</v>
      </c>
      <c r="P21" s="372">
        <f t="shared" si="1"/>
        <v>11</v>
      </c>
      <c r="Q21" s="538" t="s">
        <v>30</v>
      </c>
      <c r="R21" s="374" t="e">
        <f>VLOOKUP(Q21,PDSPOF,2)</f>
        <v>#N/A</v>
      </c>
      <c r="S21" s="539">
        <v>24.32</v>
      </c>
      <c r="T21" s="372">
        <f t="shared" si="2"/>
        <v>32</v>
      </c>
      <c r="U21" s="537">
        <v>15.4</v>
      </c>
      <c r="V21" s="373">
        <f t="shared" si="3"/>
        <v>23</v>
      </c>
      <c r="W21" s="540">
        <f t="shared" si="4"/>
        <v>59</v>
      </c>
      <c r="X21" s="375">
        <f t="shared" si="5"/>
        <v>49</v>
      </c>
      <c r="Y21" s="376" t="e">
        <f t="shared" si="6"/>
        <v>#VALUE!</v>
      </c>
      <c r="Z21" s="376">
        <v>19</v>
      </c>
      <c r="AA21" s="377" t="e">
        <f t="shared" si="7"/>
        <v>#VALUE!</v>
      </c>
      <c r="AB21" s="611"/>
      <c r="AC21" s="394" t="s">
        <v>43</v>
      </c>
    </row>
    <row r="22" spans="1:29" ht="13.5" customHeight="1">
      <c r="A22" s="374" t="s">
        <v>1652</v>
      </c>
      <c r="B22" s="770" t="s">
        <v>1650</v>
      </c>
      <c r="C22" s="407" t="s">
        <v>1651</v>
      </c>
      <c r="D22" s="414" t="s">
        <v>158</v>
      </c>
      <c r="E22" s="534" t="s">
        <v>30</v>
      </c>
      <c r="F22" s="372" t="e">
        <f>VLOOKUP(E22*(-1),DISTPOF,2)</f>
        <v>#VALUE!</v>
      </c>
      <c r="G22" s="535">
        <v>9.2</v>
      </c>
      <c r="H22" s="373">
        <f>VLOOKUP(G22*(-1),VITPOF,2)</f>
        <v>13</v>
      </c>
      <c r="I22" s="536" t="s">
        <v>30</v>
      </c>
      <c r="J22" s="374" t="e">
        <f>VLOOKUP(I22*(-1),HAIPOF,2)</f>
        <v>#VALUE!</v>
      </c>
      <c r="K22" s="537">
        <v>2.85</v>
      </c>
      <c r="L22" s="373">
        <f t="shared" si="0"/>
        <v>13</v>
      </c>
      <c r="M22" s="538" t="s">
        <v>30</v>
      </c>
      <c r="N22" s="374" t="e">
        <f>VLOOKUP(M22,HAUTPOF,2)</f>
        <v>#N/A</v>
      </c>
      <c r="O22" s="539" t="s">
        <v>30</v>
      </c>
      <c r="P22" s="372" t="e">
        <f t="shared" si="1"/>
        <v>#N/A</v>
      </c>
      <c r="Q22" s="538" t="s">
        <v>30</v>
      </c>
      <c r="R22" s="374" t="e">
        <f>VLOOKUP(Q22,PDSPOF,2)</f>
        <v>#N/A</v>
      </c>
      <c r="S22" s="539" t="s">
        <v>30</v>
      </c>
      <c r="T22" s="372" t="e">
        <f t="shared" si="2"/>
        <v>#N/A</v>
      </c>
      <c r="U22" s="537">
        <v>14.15</v>
      </c>
      <c r="V22" s="373">
        <f t="shared" si="3"/>
        <v>21</v>
      </c>
      <c r="W22" s="540" t="e">
        <f t="shared" si="4"/>
        <v>#VALUE!</v>
      </c>
      <c r="X22" s="375">
        <f t="shared" si="5"/>
        <v>47</v>
      </c>
      <c r="Y22" s="376" t="e">
        <f t="shared" si="6"/>
        <v>#VALUE!</v>
      </c>
      <c r="Z22" s="376">
        <v>20</v>
      </c>
      <c r="AA22" s="377" t="e">
        <f t="shared" si="7"/>
        <v>#VALUE!</v>
      </c>
      <c r="AB22" s="611"/>
      <c r="AC22" s="394" t="s">
        <v>43</v>
      </c>
    </row>
    <row r="23" spans="1:29" ht="13.5" customHeight="1">
      <c r="A23" s="552" t="s">
        <v>2151</v>
      </c>
      <c r="B23" s="771" t="s">
        <v>2149</v>
      </c>
      <c r="C23" s="378" t="s">
        <v>2150</v>
      </c>
      <c r="D23" s="414" t="s">
        <v>156</v>
      </c>
      <c r="E23" s="534" t="s">
        <v>30</v>
      </c>
      <c r="F23" s="372" t="e">
        <f>VLOOKUP(E23*(-1),DISTPOF,2)</f>
        <v>#VALUE!</v>
      </c>
      <c r="G23" s="535">
        <v>9.3</v>
      </c>
      <c r="H23" s="373">
        <f>VLOOKUP(G23*(-1),VITPOF,2)</f>
        <v>12</v>
      </c>
      <c r="I23" s="536" t="s">
        <v>30</v>
      </c>
      <c r="J23" s="374" t="e">
        <f>VLOOKUP(I23*(-1),HAIPOF,2)</f>
        <v>#VALUE!</v>
      </c>
      <c r="K23" s="537">
        <v>2.75</v>
      </c>
      <c r="L23" s="373">
        <f t="shared" si="0"/>
        <v>12</v>
      </c>
      <c r="M23" s="538" t="s">
        <v>30</v>
      </c>
      <c r="N23" s="374" t="e">
        <f>VLOOKUP(M23,HAUTPOF,2)</f>
        <v>#N/A</v>
      </c>
      <c r="O23" s="539" t="s">
        <v>30</v>
      </c>
      <c r="P23" s="372" t="e">
        <f t="shared" si="1"/>
        <v>#N/A</v>
      </c>
      <c r="Q23" s="538" t="s">
        <v>30</v>
      </c>
      <c r="R23" s="374" t="e">
        <f>VLOOKUP(Q23,PDSPOF,2)</f>
        <v>#N/A</v>
      </c>
      <c r="S23" s="539" t="s">
        <v>30</v>
      </c>
      <c r="T23" s="372" t="e">
        <f t="shared" si="2"/>
        <v>#N/A</v>
      </c>
      <c r="U23" s="537">
        <v>15.7</v>
      </c>
      <c r="V23" s="373">
        <f t="shared" si="3"/>
        <v>23</v>
      </c>
      <c r="W23" s="540" t="e">
        <f t="shared" si="4"/>
        <v>#VALUE!</v>
      </c>
      <c r="X23" s="375">
        <f t="shared" si="5"/>
        <v>47</v>
      </c>
      <c r="Y23" s="376" t="e">
        <f t="shared" si="6"/>
        <v>#VALUE!</v>
      </c>
      <c r="Z23" s="376">
        <v>20</v>
      </c>
      <c r="AA23" s="377" t="e">
        <f t="shared" si="7"/>
        <v>#VALUE!</v>
      </c>
      <c r="AB23" s="611"/>
      <c r="AC23" s="394" t="s">
        <v>43</v>
      </c>
    </row>
    <row r="24" spans="1:29" ht="13.5" customHeight="1">
      <c r="A24" s="374" t="s">
        <v>1665</v>
      </c>
      <c r="B24" s="770" t="s">
        <v>1659</v>
      </c>
      <c r="C24" s="407" t="s">
        <v>1664</v>
      </c>
      <c r="D24" s="414" t="s">
        <v>158</v>
      </c>
      <c r="E24" s="534">
        <v>4.116</v>
      </c>
      <c r="F24" s="372">
        <f>VLOOKUP(E24*(-1),DISTPOF,2)</f>
        <v>16</v>
      </c>
      <c r="G24" s="535">
        <v>9.5</v>
      </c>
      <c r="H24" s="373">
        <f>VLOOKUP(G24*(-1),VITPOF,2)</f>
        <v>12</v>
      </c>
      <c r="I24" s="536" t="s">
        <v>30</v>
      </c>
      <c r="J24" s="374" t="e">
        <f>VLOOKUP(I24*(-1),HAIPOF,2)</f>
        <v>#VALUE!</v>
      </c>
      <c r="K24" s="537">
        <v>3.1</v>
      </c>
      <c r="L24" s="373">
        <f t="shared" si="0"/>
        <v>16</v>
      </c>
      <c r="M24" s="538" t="s">
        <v>30</v>
      </c>
      <c r="N24" s="374" t="e">
        <f>VLOOKUP(M24,HAUTPOF,2)</f>
        <v>#N/A</v>
      </c>
      <c r="O24" s="539">
        <v>6.7</v>
      </c>
      <c r="P24" s="372">
        <f t="shared" si="1"/>
        <v>12</v>
      </c>
      <c r="Q24" s="538" t="s">
        <v>30</v>
      </c>
      <c r="R24" s="374" t="e">
        <f>VLOOKUP(Q24,PDSPOF,2)</f>
        <v>#N/A</v>
      </c>
      <c r="S24" s="539">
        <v>13.19</v>
      </c>
      <c r="T24" s="372">
        <f t="shared" si="2"/>
        <v>21</v>
      </c>
      <c r="U24" s="537">
        <v>12.95</v>
      </c>
      <c r="V24" s="373">
        <f t="shared" si="3"/>
        <v>17</v>
      </c>
      <c r="W24" s="540">
        <f t="shared" si="4"/>
        <v>49</v>
      </c>
      <c r="X24" s="375">
        <f t="shared" si="5"/>
        <v>45</v>
      </c>
      <c r="Y24" s="376" t="e">
        <f t="shared" si="6"/>
        <v>#VALUE!</v>
      </c>
      <c r="Z24" s="376">
        <v>22</v>
      </c>
      <c r="AA24" s="377" t="e">
        <f t="shared" si="7"/>
        <v>#VALUE!</v>
      </c>
      <c r="AB24" s="611"/>
      <c r="AC24" s="394" t="s">
        <v>43</v>
      </c>
    </row>
    <row r="25" spans="1:165" ht="13.5" customHeight="1">
      <c r="A25" s="414" t="s">
        <v>1831</v>
      </c>
      <c r="B25" s="768" t="s">
        <v>1830</v>
      </c>
      <c r="C25" s="415" t="s">
        <v>1697</v>
      </c>
      <c r="D25" s="414" t="s">
        <v>153</v>
      </c>
      <c r="E25" s="534">
        <v>3.53</v>
      </c>
      <c r="F25" s="372">
        <f>VLOOKUP(E25*(-1),DISTPOF,2)</f>
        <v>23</v>
      </c>
      <c r="G25" s="535">
        <v>8.9</v>
      </c>
      <c r="H25" s="373">
        <f>VLOOKUP(G25*(-1),VITPOF,2)</f>
        <v>14</v>
      </c>
      <c r="I25" s="536" t="s">
        <v>30</v>
      </c>
      <c r="J25" s="374" t="e">
        <f>VLOOKUP(I25*(-1),HAIPOF,2)</f>
        <v>#VALUE!</v>
      </c>
      <c r="K25" s="537">
        <v>3</v>
      </c>
      <c r="L25" s="373">
        <f t="shared" si="0"/>
        <v>15</v>
      </c>
      <c r="M25" s="538" t="s">
        <v>30</v>
      </c>
      <c r="N25" s="374" t="e">
        <f>VLOOKUP(M25,HAUTPOF,2)</f>
        <v>#N/A</v>
      </c>
      <c r="O25" s="539">
        <v>8.05</v>
      </c>
      <c r="P25" s="372">
        <f t="shared" si="1"/>
        <v>20</v>
      </c>
      <c r="Q25" s="538" t="s">
        <v>30</v>
      </c>
      <c r="R25" s="374" t="e">
        <f>VLOOKUP(Q25,PDSPOF,2)</f>
        <v>#N/A</v>
      </c>
      <c r="S25" s="539">
        <v>14.5</v>
      </c>
      <c r="T25" s="372">
        <f t="shared" si="2"/>
        <v>24</v>
      </c>
      <c r="U25" s="537">
        <v>11.8</v>
      </c>
      <c r="V25" s="373">
        <f t="shared" si="3"/>
        <v>14</v>
      </c>
      <c r="W25" s="540">
        <f t="shared" si="4"/>
        <v>67</v>
      </c>
      <c r="X25" s="375">
        <f t="shared" si="5"/>
        <v>43</v>
      </c>
      <c r="Y25" s="376" t="e">
        <f t="shared" si="6"/>
        <v>#VALUE!</v>
      </c>
      <c r="Z25" s="374">
        <v>23</v>
      </c>
      <c r="AA25" s="377" t="e">
        <f t="shared" si="7"/>
        <v>#VALUE!</v>
      </c>
      <c r="AB25" s="611"/>
      <c r="AC25" s="89" t="s">
        <v>42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29" ht="13.5" customHeight="1">
      <c r="A26" s="552" t="s">
        <v>2148</v>
      </c>
      <c r="B26" s="771" t="s">
        <v>2147</v>
      </c>
      <c r="C26" s="378" t="s">
        <v>2112</v>
      </c>
      <c r="D26" s="414" t="s">
        <v>156</v>
      </c>
      <c r="E26" s="534" t="s">
        <v>30</v>
      </c>
      <c r="F26" s="372" t="e">
        <f>VLOOKUP(E26*(-1),DISTPOF,2)</f>
        <v>#VALUE!</v>
      </c>
      <c r="G26" s="535">
        <v>9.3</v>
      </c>
      <c r="H26" s="373">
        <f>VLOOKUP(G26*(-1),VITPOF,2)</f>
        <v>12</v>
      </c>
      <c r="I26" s="536" t="s">
        <v>30</v>
      </c>
      <c r="J26" s="374" t="e">
        <f>VLOOKUP(I26*(-1),HAIPOF,2)</f>
        <v>#VALUE!</v>
      </c>
      <c r="K26" s="537">
        <v>2.95</v>
      </c>
      <c r="L26" s="373">
        <f t="shared" si="0"/>
        <v>14</v>
      </c>
      <c r="M26" s="538" t="s">
        <v>30</v>
      </c>
      <c r="N26" s="374" t="e">
        <f>VLOOKUP(M26,HAUTPOF,2)</f>
        <v>#N/A</v>
      </c>
      <c r="O26" s="539" t="s">
        <v>30</v>
      </c>
      <c r="P26" s="372" t="e">
        <f t="shared" si="1"/>
        <v>#N/A</v>
      </c>
      <c r="Q26" s="538" t="s">
        <v>30</v>
      </c>
      <c r="R26" s="374" t="e">
        <f>VLOOKUP(Q26,PDSPOF,2)</f>
        <v>#N/A</v>
      </c>
      <c r="S26" s="539" t="s">
        <v>30</v>
      </c>
      <c r="T26" s="372" t="e">
        <f t="shared" si="2"/>
        <v>#N/A</v>
      </c>
      <c r="U26" s="537">
        <v>13.05</v>
      </c>
      <c r="V26" s="373">
        <f t="shared" si="3"/>
        <v>17</v>
      </c>
      <c r="W26" s="540" t="e">
        <f t="shared" si="4"/>
        <v>#VALUE!</v>
      </c>
      <c r="X26" s="375">
        <f t="shared" si="5"/>
        <v>43</v>
      </c>
      <c r="Y26" s="376" t="e">
        <f t="shared" si="6"/>
        <v>#VALUE!</v>
      </c>
      <c r="Z26" s="376">
        <v>23</v>
      </c>
      <c r="AA26" s="377" t="e">
        <f t="shared" si="7"/>
        <v>#VALUE!</v>
      </c>
      <c r="AB26" s="611"/>
      <c r="AC26" s="394" t="s">
        <v>43</v>
      </c>
    </row>
    <row r="27" spans="1:29" ht="13.5" customHeight="1">
      <c r="A27" s="374">
        <v>1412147</v>
      </c>
      <c r="B27" s="770" t="s">
        <v>1261</v>
      </c>
      <c r="C27" s="407" t="s">
        <v>1182</v>
      </c>
      <c r="D27" s="414" t="s">
        <v>169</v>
      </c>
      <c r="E27" s="534">
        <v>4.131</v>
      </c>
      <c r="F27" s="372">
        <f>VLOOKUP(E27*(-1),DISTPOF,2)</f>
        <v>15</v>
      </c>
      <c r="G27" s="535">
        <v>10.1</v>
      </c>
      <c r="H27" s="373">
        <f>VLOOKUP(G27*(-1),VITPOF,2)</f>
        <v>7</v>
      </c>
      <c r="I27" s="536" t="s">
        <v>30</v>
      </c>
      <c r="J27" s="374" t="e">
        <f>VLOOKUP(I27*(-1),HAIPOF,2)</f>
        <v>#VALUE!</v>
      </c>
      <c r="K27" s="537">
        <v>3.2</v>
      </c>
      <c r="L27" s="373">
        <f t="shared" si="0"/>
        <v>17</v>
      </c>
      <c r="M27" s="538" t="s">
        <v>30</v>
      </c>
      <c r="N27" s="374" t="e">
        <f>VLOOKUP(M27,HAUTPOF,2)</f>
        <v>#N/A</v>
      </c>
      <c r="O27" s="539">
        <v>6.18</v>
      </c>
      <c r="P27" s="372">
        <f t="shared" si="1"/>
        <v>10</v>
      </c>
      <c r="Q27" s="538" t="s">
        <v>30</v>
      </c>
      <c r="R27" s="374" t="e">
        <f>VLOOKUP(Q27,PDSPOF,2)</f>
        <v>#N/A</v>
      </c>
      <c r="S27" s="539">
        <v>16.3</v>
      </c>
      <c r="T27" s="372">
        <f t="shared" si="2"/>
        <v>25</v>
      </c>
      <c r="U27" s="537">
        <v>13.05</v>
      </c>
      <c r="V27" s="373">
        <f t="shared" si="3"/>
        <v>17</v>
      </c>
      <c r="W27" s="540">
        <f t="shared" si="4"/>
        <v>50</v>
      </c>
      <c r="X27" s="375">
        <f t="shared" si="5"/>
        <v>41</v>
      </c>
      <c r="Y27" s="376" t="e">
        <f t="shared" si="6"/>
        <v>#VALUE!</v>
      </c>
      <c r="Z27" s="376">
        <v>25</v>
      </c>
      <c r="AA27" s="377" t="e">
        <f t="shared" si="7"/>
        <v>#VALUE!</v>
      </c>
      <c r="AB27" s="611"/>
      <c r="AC27" s="394" t="s">
        <v>43</v>
      </c>
    </row>
    <row r="28" spans="1:29" ht="13.5" customHeight="1">
      <c r="A28" s="374" t="s">
        <v>2337</v>
      </c>
      <c r="B28" s="770" t="s">
        <v>2336</v>
      </c>
      <c r="C28" s="407" t="s">
        <v>1826</v>
      </c>
      <c r="D28" s="414" t="s">
        <v>151</v>
      </c>
      <c r="E28" s="534">
        <v>4.289</v>
      </c>
      <c r="F28" s="372">
        <f>VLOOKUP(E28*(-1),DISTPOF,2)</f>
        <v>14</v>
      </c>
      <c r="G28" s="535">
        <v>9.3</v>
      </c>
      <c r="H28" s="373">
        <f>VLOOKUP(G28*(-1),VITPOF,2)</f>
        <v>12</v>
      </c>
      <c r="I28" s="536" t="s">
        <v>30</v>
      </c>
      <c r="J28" s="374" t="e">
        <f>VLOOKUP(I28*(-1),HAIPOF,2)</f>
        <v>#VALUE!</v>
      </c>
      <c r="K28" s="537">
        <v>2.44</v>
      </c>
      <c r="L28" s="373">
        <f t="shared" si="0"/>
        <v>6</v>
      </c>
      <c r="M28" s="538" t="s">
        <v>30</v>
      </c>
      <c r="N28" s="374" t="e">
        <f>VLOOKUP(M28,HAUTPOF,2)</f>
        <v>#N/A</v>
      </c>
      <c r="O28" s="539">
        <v>6.3</v>
      </c>
      <c r="P28" s="372">
        <f t="shared" si="1"/>
        <v>11</v>
      </c>
      <c r="Q28" s="538" t="s">
        <v>30</v>
      </c>
      <c r="R28" s="374" t="e">
        <f>VLOOKUP(Q28,PDSPOF,2)</f>
        <v>#N/A</v>
      </c>
      <c r="S28" s="539">
        <v>12.62</v>
      </c>
      <c r="T28" s="372">
        <f t="shared" si="2"/>
        <v>20</v>
      </c>
      <c r="U28" s="537">
        <v>14.15</v>
      </c>
      <c r="V28" s="373">
        <f t="shared" si="3"/>
        <v>21</v>
      </c>
      <c r="W28" s="540">
        <f t="shared" si="4"/>
        <v>45</v>
      </c>
      <c r="X28" s="375">
        <f t="shared" si="5"/>
        <v>39</v>
      </c>
      <c r="Y28" s="376" t="e">
        <f t="shared" si="6"/>
        <v>#VALUE!</v>
      </c>
      <c r="Z28" s="376">
        <v>26</v>
      </c>
      <c r="AA28" s="377" t="e">
        <f t="shared" si="7"/>
        <v>#VALUE!</v>
      </c>
      <c r="AB28" s="611"/>
      <c r="AC28" s="394" t="s">
        <v>43</v>
      </c>
    </row>
    <row r="29" spans="1:29" ht="13.5" customHeight="1">
      <c r="A29" s="619">
        <v>1583477</v>
      </c>
      <c r="B29" s="774" t="s">
        <v>1178</v>
      </c>
      <c r="C29" s="620" t="s">
        <v>1439</v>
      </c>
      <c r="D29" s="615" t="s">
        <v>1126</v>
      </c>
      <c r="E29" s="534" t="s">
        <v>30</v>
      </c>
      <c r="F29" s="372" t="e">
        <f>VLOOKUP(E29*(-1),DISTPOF,2)</f>
        <v>#VALUE!</v>
      </c>
      <c r="G29" s="535">
        <v>10.1</v>
      </c>
      <c r="H29" s="373">
        <f>VLOOKUP(G29*(-1),VITPOF,2)</f>
        <v>7</v>
      </c>
      <c r="I29" s="536" t="s">
        <v>30</v>
      </c>
      <c r="J29" s="374" t="e">
        <f>VLOOKUP(I29*(-1),HAIPOF,2)</f>
        <v>#VALUE!</v>
      </c>
      <c r="K29" s="537">
        <v>2.7</v>
      </c>
      <c r="L29" s="373">
        <f t="shared" si="0"/>
        <v>10</v>
      </c>
      <c r="M29" s="538" t="s">
        <v>30</v>
      </c>
      <c r="N29" s="374" t="e">
        <f>VLOOKUP(M29,HAUTPOF,2)</f>
        <v>#N/A</v>
      </c>
      <c r="O29" s="539" t="s">
        <v>30</v>
      </c>
      <c r="P29" s="372" t="e">
        <f t="shared" si="1"/>
        <v>#N/A</v>
      </c>
      <c r="Q29" s="538" t="s">
        <v>30</v>
      </c>
      <c r="R29" s="374" t="e">
        <f>VLOOKUP(Q29,PDSPOF,2)</f>
        <v>#N/A</v>
      </c>
      <c r="S29" s="539" t="s">
        <v>30</v>
      </c>
      <c r="T29" s="372" t="e">
        <f t="shared" si="2"/>
        <v>#N/A</v>
      </c>
      <c r="U29" s="537">
        <v>13.65</v>
      </c>
      <c r="V29" s="373">
        <f t="shared" si="3"/>
        <v>20</v>
      </c>
      <c r="W29" s="540" t="e">
        <f t="shared" si="4"/>
        <v>#VALUE!</v>
      </c>
      <c r="X29" s="375">
        <f t="shared" si="5"/>
        <v>37</v>
      </c>
      <c r="Y29" s="376" t="e">
        <f t="shared" si="6"/>
        <v>#VALUE!</v>
      </c>
      <c r="Z29" s="376">
        <v>27</v>
      </c>
      <c r="AA29" s="377" t="e">
        <f t="shared" si="7"/>
        <v>#VALUE!</v>
      </c>
      <c r="AB29" s="611"/>
      <c r="AC29" s="394" t="s">
        <v>43</v>
      </c>
    </row>
    <row r="30" spans="1:29" ht="13.5" customHeight="1">
      <c r="A30" s="619">
        <v>1595143</v>
      </c>
      <c r="B30" s="774" t="s">
        <v>1426</v>
      </c>
      <c r="C30" s="620" t="s">
        <v>1427</v>
      </c>
      <c r="D30" s="615" t="s">
        <v>1126</v>
      </c>
      <c r="E30" s="534" t="s">
        <v>30</v>
      </c>
      <c r="F30" s="372" t="e">
        <f>VLOOKUP(E30*(-1),DISTPOF,2)</f>
        <v>#VALUE!</v>
      </c>
      <c r="G30" s="535">
        <v>9.6</v>
      </c>
      <c r="H30" s="373">
        <f>VLOOKUP(G30*(-1),VITPOF,2)</f>
        <v>11</v>
      </c>
      <c r="I30" s="536" t="s">
        <v>30</v>
      </c>
      <c r="J30" s="374" t="e">
        <f>VLOOKUP(I30*(-1),HAIPOF,2)</f>
        <v>#VALUE!</v>
      </c>
      <c r="K30" s="537">
        <v>2.6</v>
      </c>
      <c r="L30" s="373">
        <f t="shared" si="0"/>
        <v>8</v>
      </c>
      <c r="M30" s="538" t="s">
        <v>30</v>
      </c>
      <c r="N30" s="374" t="e">
        <f>VLOOKUP(M30,HAUTPOF,2)</f>
        <v>#N/A</v>
      </c>
      <c r="O30" s="539" t="s">
        <v>30</v>
      </c>
      <c r="P30" s="372" t="e">
        <f t="shared" si="1"/>
        <v>#N/A</v>
      </c>
      <c r="Q30" s="538" t="s">
        <v>30</v>
      </c>
      <c r="R30" s="374" t="e">
        <f>VLOOKUP(Q30,PDSPOF,2)</f>
        <v>#N/A</v>
      </c>
      <c r="S30" s="539" t="s">
        <v>30</v>
      </c>
      <c r="T30" s="372" t="e">
        <f t="shared" si="2"/>
        <v>#N/A</v>
      </c>
      <c r="U30" s="537">
        <v>12.7</v>
      </c>
      <c r="V30" s="373">
        <f t="shared" si="3"/>
        <v>16</v>
      </c>
      <c r="W30" s="540" t="e">
        <f t="shared" si="4"/>
        <v>#VALUE!</v>
      </c>
      <c r="X30" s="375">
        <f t="shared" si="5"/>
        <v>35</v>
      </c>
      <c r="Y30" s="376" t="e">
        <f t="shared" si="6"/>
        <v>#VALUE!</v>
      </c>
      <c r="Z30" s="376">
        <v>28</v>
      </c>
      <c r="AA30" s="377" t="e">
        <f t="shared" si="7"/>
        <v>#VALUE!</v>
      </c>
      <c r="AB30" s="611"/>
      <c r="AC30" s="394" t="s">
        <v>43</v>
      </c>
    </row>
    <row r="31" spans="1:29" ht="13.5" customHeight="1">
      <c r="A31" s="430">
        <v>1571553</v>
      </c>
      <c r="B31" s="773" t="s">
        <v>1421</v>
      </c>
      <c r="C31" s="600" t="s">
        <v>1422</v>
      </c>
      <c r="D31" s="615" t="s">
        <v>1126</v>
      </c>
      <c r="E31" s="534" t="s">
        <v>30</v>
      </c>
      <c r="F31" s="372" t="e">
        <f>VLOOKUP(E31*(-1),DISTPOF,2)</f>
        <v>#VALUE!</v>
      </c>
      <c r="G31" s="535">
        <v>9.5</v>
      </c>
      <c r="H31" s="373">
        <f>VLOOKUP(G31*(-1),VITPOF,2)</f>
        <v>12</v>
      </c>
      <c r="I31" s="536" t="s">
        <v>30</v>
      </c>
      <c r="J31" s="374" t="e">
        <f>VLOOKUP(I31*(-1),HAIPOF,2)</f>
        <v>#VALUE!</v>
      </c>
      <c r="K31" s="537">
        <v>2.73</v>
      </c>
      <c r="L31" s="373">
        <f t="shared" si="0"/>
        <v>11</v>
      </c>
      <c r="M31" s="538" t="s">
        <v>30</v>
      </c>
      <c r="N31" s="374" t="e">
        <f>VLOOKUP(M31,HAUTPOF,2)</f>
        <v>#N/A</v>
      </c>
      <c r="O31" s="539" t="s">
        <v>30</v>
      </c>
      <c r="P31" s="372" t="e">
        <f t="shared" si="1"/>
        <v>#N/A</v>
      </c>
      <c r="Q31" s="538" t="s">
        <v>30</v>
      </c>
      <c r="R31" s="374" t="e">
        <f>VLOOKUP(Q31,PDSPOF,2)</f>
        <v>#N/A</v>
      </c>
      <c r="S31" s="539" t="s">
        <v>30</v>
      </c>
      <c r="T31" s="372" t="e">
        <f t="shared" si="2"/>
        <v>#N/A</v>
      </c>
      <c r="U31" s="537">
        <v>10.05</v>
      </c>
      <c r="V31" s="373">
        <f t="shared" si="3"/>
        <v>11</v>
      </c>
      <c r="W31" s="540" t="e">
        <f t="shared" si="4"/>
        <v>#VALUE!</v>
      </c>
      <c r="X31" s="375">
        <f t="shared" si="5"/>
        <v>34</v>
      </c>
      <c r="Y31" s="376" t="e">
        <f t="shared" si="6"/>
        <v>#VALUE!</v>
      </c>
      <c r="Z31" s="376">
        <v>29</v>
      </c>
      <c r="AA31" s="377" t="e">
        <f t="shared" si="7"/>
        <v>#VALUE!</v>
      </c>
      <c r="AB31" s="611"/>
      <c r="AC31" s="394" t="s">
        <v>43</v>
      </c>
    </row>
    <row r="32" spans="1:29" ht="13.5" customHeight="1">
      <c r="A32" s="374" t="s">
        <v>1649</v>
      </c>
      <c r="B32" s="770" t="s">
        <v>1647</v>
      </c>
      <c r="C32" s="407" t="s">
        <v>1648</v>
      </c>
      <c r="D32" s="414" t="s">
        <v>158</v>
      </c>
      <c r="E32" s="534">
        <v>5.051</v>
      </c>
      <c r="F32" s="372">
        <f>VLOOKUP(E32*(-1),DISTPOF,2)</f>
        <v>9</v>
      </c>
      <c r="G32" s="535">
        <v>9.2</v>
      </c>
      <c r="H32" s="373">
        <f>VLOOKUP(G32*(-1),VITPOF,2)</f>
        <v>13</v>
      </c>
      <c r="I32" s="536" t="s">
        <v>30</v>
      </c>
      <c r="J32" s="374" t="e">
        <f>VLOOKUP(I32*(-1),HAIPOF,2)</f>
        <v>#VALUE!</v>
      </c>
      <c r="K32" s="537">
        <v>2.4</v>
      </c>
      <c r="L32" s="373">
        <f t="shared" si="0"/>
        <v>6</v>
      </c>
      <c r="M32" s="538" t="s">
        <v>30</v>
      </c>
      <c r="N32" s="374" t="e">
        <f>VLOOKUP(M32,HAUTPOF,2)</f>
        <v>#N/A</v>
      </c>
      <c r="O32" s="539">
        <v>4.32</v>
      </c>
      <c r="P32" s="372">
        <f t="shared" si="1"/>
        <v>5</v>
      </c>
      <c r="Q32" s="538" t="s">
        <v>30</v>
      </c>
      <c r="R32" s="374" t="e">
        <f>VLOOKUP(Q32,PDSPOF,2)</f>
        <v>#N/A</v>
      </c>
      <c r="S32" s="539">
        <v>9.73</v>
      </c>
      <c r="T32" s="372">
        <f t="shared" si="2"/>
        <v>13</v>
      </c>
      <c r="U32" s="537">
        <v>10.9</v>
      </c>
      <c r="V32" s="373">
        <f t="shared" si="3"/>
        <v>13</v>
      </c>
      <c r="W32" s="540">
        <f t="shared" si="4"/>
        <v>27</v>
      </c>
      <c r="X32" s="375">
        <f t="shared" si="5"/>
        <v>32</v>
      </c>
      <c r="Y32" s="376" t="e">
        <f t="shared" si="6"/>
        <v>#VALUE!</v>
      </c>
      <c r="Z32" s="376">
        <v>30</v>
      </c>
      <c r="AA32" s="377" t="e">
        <f t="shared" si="7"/>
        <v>#VALUE!</v>
      </c>
      <c r="AB32" s="611"/>
      <c r="AC32" s="394" t="s">
        <v>43</v>
      </c>
    </row>
    <row r="33" spans="1:29" ht="13.5" customHeight="1">
      <c r="A33" s="374" t="s">
        <v>2228</v>
      </c>
      <c r="B33" s="770" t="s">
        <v>1825</v>
      </c>
      <c r="C33" s="407" t="s">
        <v>1576</v>
      </c>
      <c r="D33" s="414" t="s">
        <v>177</v>
      </c>
      <c r="E33" s="534">
        <v>4.546</v>
      </c>
      <c r="F33" s="372">
        <f>VLOOKUP(E33*(-1),DISTPOF,2)</f>
        <v>10</v>
      </c>
      <c r="G33" s="535">
        <v>9.9</v>
      </c>
      <c r="H33" s="373">
        <f>VLOOKUP(G33*(-1),VITPOF,2)</f>
        <v>8</v>
      </c>
      <c r="I33" s="536" t="s">
        <v>30</v>
      </c>
      <c r="J33" s="374" t="e">
        <f>VLOOKUP(I33*(-1),HAIPOF,2)</f>
        <v>#VALUE!</v>
      </c>
      <c r="K33" s="537">
        <v>2.66</v>
      </c>
      <c r="L33" s="373">
        <f t="shared" si="0"/>
        <v>9</v>
      </c>
      <c r="M33" s="538" t="s">
        <v>30</v>
      </c>
      <c r="N33" s="374" t="e">
        <f>VLOOKUP(M33,HAUTPOF,2)</f>
        <v>#N/A</v>
      </c>
      <c r="O33" s="539">
        <v>5.4</v>
      </c>
      <c r="P33" s="372">
        <f t="shared" si="1"/>
        <v>5</v>
      </c>
      <c r="Q33" s="538" t="s">
        <v>30</v>
      </c>
      <c r="R33" s="374" t="e">
        <f>VLOOKUP(Q33,PDSPOF,2)</f>
        <v>#N/A</v>
      </c>
      <c r="S33" s="539">
        <v>12.48</v>
      </c>
      <c r="T33" s="372">
        <f t="shared" si="2"/>
        <v>20</v>
      </c>
      <c r="U33" s="537">
        <v>10.6</v>
      </c>
      <c r="V33" s="373">
        <f t="shared" si="3"/>
        <v>13</v>
      </c>
      <c r="W33" s="540">
        <f t="shared" si="4"/>
        <v>35</v>
      </c>
      <c r="X33" s="375">
        <f t="shared" si="5"/>
        <v>30</v>
      </c>
      <c r="Y33" s="376" t="e">
        <f t="shared" si="6"/>
        <v>#VALUE!</v>
      </c>
      <c r="Z33" s="376">
        <v>31</v>
      </c>
      <c r="AA33" s="377" t="e">
        <f t="shared" si="7"/>
        <v>#VALUE!</v>
      </c>
      <c r="AB33" s="611"/>
      <c r="AC33" s="394" t="s">
        <v>43</v>
      </c>
    </row>
    <row r="34" spans="1:29" ht="13.5" customHeight="1">
      <c r="A34" s="374" t="s">
        <v>1667</v>
      </c>
      <c r="B34" s="770" t="s">
        <v>1666</v>
      </c>
      <c r="C34" s="407" t="s">
        <v>1293</v>
      </c>
      <c r="D34" s="414" t="s">
        <v>158</v>
      </c>
      <c r="E34" s="534">
        <v>4.364</v>
      </c>
      <c r="F34" s="372">
        <f>VLOOKUP(E34*(-1),DISTPOF,2)</f>
        <v>13</v>
      </c>
      <c r="G34" s="535">
        <v>9.7</v>
      </c>
      <c r="H34" s="373">
        <f>VLOOKUP(G34*(-1),VITPOF,2)</f>
        <v>10</v>
      </c>
      <c r="I34" s="536" t="s">
        <v>30</v>
      </c>
      <c r="J34" s="374" t="e">
        <f>VLOOKUP(I34*(-1),HAIPOF,2)</f>
        <v>#VALUE!</v>
      </c>
      <c r="K34" s="537">
        <v>2.55</v>
      </c>
      <c r="L34" s="373">
        <f t="shared" si="0"/>
        <v>8</v>
      </c>
      <c r="M34" s="538" t="s">
        <v>30</v>
      </c>
      <c r="N34" s="374" t="e">
        <f>VLOOKUP(M34,HAUTPOF,2)</f>
        <v>#N/A</v>
      </c>
      <c r="O34" s="539">
        <v>4.2</v>
      </c>
      <c r="P34" s="372">
        <f t="shared" si="1"/>
        <v>5</v>
      </c>
      <c r="Q34" s="538" t="s">
        <v>30</v>
      </c>
      <c r="R34" s="374" t="e">
        <f>VLOOKUP(Q34,PDSPOF,2)</f>
        <v>#N/A</v>
      </c>
      <c r="S34" s="539">
        <v>16.49</v>
      </c>
      <c r="T34" s="372">
        <f t="shared" si="2"/>
        <v>26</v>
      </c>
      <c r="U34" s="537">
        <v>10.15</v>
      </c>
      <c r="V34" s="373">
        <f t="shared" si="3"/>
        <v>11</v>
      </c>
      <c r="W34" s="540">
        <f t="shared" si="4"/>
        <v>44</v>
      </c>
      <c r="X34" s="375">
        <f t="shared" si="5"/>
        <v>29</v>
      </c>
      <c r="Y34" s="376" t="e">
        <f t="shared" si="6"/>
        <v>#VALUE!</v>
      </c>
      <c r="Z34" s="376">
        <v>32</v>
      </c>
      <c r="AA34" s="377" t="e">
        <f t="shared" si="7"/>
        <v>#VALUE!</v>
      </c>
      <c r="AB34" s="611"/>
      <c r="AC34" s="394" t="s">
        <v>43</v>
      </c>
    </row>
    <row r="35" spans="1:29" ht="13.5" customHeight="1">
      <c r="A35" s="552" t="s">
        <v>2141</v>
      </c>
      <c r="B35" s="771" t="s">
        <v>2139</v>
      </c>
      <c r="C35" s="378" t="s">
        <v>2140</v>
      </c>
      <c r="D35" s="414" t="s">
        <v>156</v>
      </c>
      <c r="E35" s="534" t="s">
        <v>30</v>
      </c>
      <c r="F35" s="372" t="e">
        <f>VLOOKUP(E35*(-1),DISTPOF,2)</f>
        <v>#VALUE!</v>
      </c>
      <c r="G35" s="535">
        <v>10.3</v>
      </c>
      <c r="H35" s="373">
        <f>VLOOKUP(G35*(-1),VITPOF,2)</f>
        <v>6</v>
      </c>
      <c r="I35" s="536" t="s">
        <v>30</v>
      </c>
      <c r="J35" s="374" t="e">
        <f>VLOOKUP(I35*(-1),HAIPOF,2)</f>
        <v>#VALUE!</v>
      </c>
      <c r="K35" s="537">
        <v>2.46</v>
      </c>
      <c r="L35" s="373">
        <f t="shared" si="0"/>
        <v>7</v>
      </c>
      <c r="M35" s="538" t="s">
        <v>30</v>
      </c>
      <c r="N35" s="374" t="e">
        <f>VLOOKUP(M35,HAUTPOF,2)</f>
        <v>#N/A</v>
      </c>
      <c r="O35" s="539" t="s">
        <v>30</v>
      </c>
      <c r="P35" s="372" t="e">
        <f t="shared" si="1"/>
        <v>#N/A</v>
      </c>
      <c r="Q35" s="538" t="s">
        <v>30</v>
      </c>
      <c r="R35" s="374" t="e">
        <f>VLOOKUP(Q35,PDSPOF,2)</f>
        <v>#N/A</v>
      </c>
      <c r="S35" s="539" t="s">
        <v>30</v>
      </c>
      <c r="T35" s="372" t="e">
        <f t="shared" si="2"/>
        <v>#N/A</v>
      </c>
      <c r="U35" s="537">
        <v>12.85</v>
      </c>
      <c r="V35" s="373">
        <f t="shared" si="3"/>
        <v>16</v>
      </c>
      <c r="W35" s="540" t="e">
        <f t="shared" si="4"/>
        <v>#VALUE!</v>
      </c>
      <c r="X35" s="375">
        <f t="shared" si="5"/>
        <v>29</v>
      </c>
      <c r="Y35" s="376" t="e">
        <f t="shared" si="6"/>
        <v>#VALUE!</v>
      </c>
      <c r="Z35" s="376">
        <v>32</v>
      </c>
      <c r="AA35" s="377" t="e">
        <f t="shared" si="7"/>
        <v>#VALUE!</v>
      </c>
      <c r="AB35" s="611"/>
      <c r="AC35" s="394" t="s">
        <v>43</v>
      </c>
    </row>
    <row r="36" spans="1:29" ht="13.5" customHeight="1">
      <c r="A36" s="374" t="s">
        <v>2335</v>
      </c>
      <c r="B36" s="770" t="s">
        <v>2334</v>
      </c>
      <c r="C36" s="407" t="s">
        <v>1576</v>
      </c>
      <c r="D36" s="414" t="s">
        <v>151</v>
      </c>
      <c r="E36" s="534">
        <v>4.47</v>
      </c>
      <c r="F36" s="372">
        <f>VLOOKUP(E36*(-1),DISTPOF,2)</f>
        <v>12</v>
      </c>
      <c r="G36" s="535">
        <v>9.8</v>
      </c>
      <c r="H36" s="373">
        <f>VLOOKUP(G36*(-1),VITPOF,2)</f>
        <v>9</v>
      </c>
      <c r="I36" s="536" t="s">
        <v>30</v>
      </c>
      <c r="J36" s="374" t="e">
        <f>VLOOKUP(I36*(-1),HAIPOF,2)</f>
        <v>#VALUE!</v>
      </c>
      <c r="K36" s="537">
        <v>2.45</v>
      </c>
      <c r="L36" s="373">
        <f t="shared" si="0"/>
        <v>7</v>
      </c>
      <c r="M36" s="538" t="s">
        <v>30</v>
      </c>
      <c r="N36" s="374" t="e">
        <f>VLOOKUP(M36,HAUTPOF,2)</f>
        <v>#N/A</v>
      </c>
      <c r="O36" s="539">
        <v>6.1</v>
      </c>
      <c r="P36" s="372">
        <f t="shared" si="1"/>
        <v>10</v>
      </c>
      <c r="Q36" s="538" t="s">
        <v>30</v>
      </c>
      <c r="R36" s="374" t="e">
        <f>VLOOKUP(Q36,PDSPOF,2)</f>
        <v>#N/A</v>
      </c>
      <c r="S36" s="539">
        <v>10.63</v>
      </c>
      <c r="T36" s="372">
        <f t="shared" si="2"/>
        <v>14</v>
      </c>
      <c r="U36" s="537">
        <v>10.95</v>
      </c>
      <c r="V36" s="373">
        <f t="shared" si="3"/>
        <v>13</v>
      </c>
      <c r="W36" s="540">
        <f t="shared" si="4"/>
        <v>36</v>
      </c>
      <c r="X36" s="375">
        <f t="shared" si="5"/>
        <v>29</v>
      </c>
      <c r="Y36" s="376" t="e">
        <f t="shared" si="6"/>
        <v>#VALUE!</v>
      </c>
      <c r="Z36" s="376">
        <v>32</v>
      </c>
      <c r="AA36" s="377" t="e">
        <f t="shared" si="7"/>
        <v>#VALUE!</v>
      </c>
      <c r="AB36" s="611"/>
      <c r="AC36" s="394" t="s">
        <v>43</v>
      </c>
    </row>
    <row r="37" spans="1:29" ht="13.5" customHeight="1">
      <c r="A37" s="374">
        <v>1571531</v>
      </c>
      <c r="B37" s="770" t="s">
        <v>1450</v>
      </c>
      <c r="C37" s="407" t="s">
        <v>1202</v>
      </c>
      <c r="D37" s="414" t="s">
        <v>1126</v>
      </c>
      <c r="E37" s="534">
        <v>5.005</v>
      </c>
      <c r="F37" s="372">
        <f>VLOOKUP(E37*(-1),DISTPOF,2)</f>
        <v>9</v>
      </c>
      <c r="G37" s="535">
        <v>10.6</v>
      </c>
      <c r="H37" s="373">
        <f>VLOOKUP(G37*(-1),VITPOF,2)</f>
        <v>5</v>
      </c>
      <c r="I37" s="536" t="s">
        <v>30</v>
      </c>
      <c r="J37" s="374" t="e">
        <f>VLOOKUP(I37*(-1),HAIPOF,2)</f>
        <v>#VALUE!</v>
      </c>
      <c r="K37" s="537">
        <v>2.55</v>
      </c>
      <c r="L37" s="373">
        <f t="shared" si="0"/>
        <v>8</v>
      </c>
      <c r="M37" s="538" t="s">
        <v>30</v>
      </c>
      <c r="N37" s="374" t="e">
        <f>VLOOKUP(M37,HAUTPOF,2)</f>
        <v>#N/A</v>
      </c>
      <c r="O37" s="539">
        <v>5.1</v>
      </c>
      <c r="P37" s="372">
        <f t="shared" si="1"/>
        <v>5</v>
      </c>
      <c r="Q37" s="538" t="s">
        <v>30</v>
      </c>
      <c r="R37" s="374" t="e">
        <f>VLOOKUP(Q37,PDSPOF,2)</f>
        <v>#N/A</v>
      </c>
      <c r="S37" s="539">
        <v>12.73</v>
      </c>
      <c r="T37" s="372">
        <f t="shared" si="2"/>
        <v>21</v>
      </c>
      <c r="U37" s="537">
        <v>11</v>
      </c>
      <c r="V37" s="373">
        <f t="shared" si="3"/>
        <v>13</v>
      </c>
      <c r="W37" s="540">
        <f t="shared" si="4"/>
        <v>35</v>
      </c>
      <c r="X37" s="375">
        <f t="shared" si="5"/>
        <v>26</v>
      </c>
      <c r="Y37" s="376" t="e">
        <f t="shared" si="6"/>
        <v>#VALUE!</v>
      </c>
      <c r="Z37" s="376">
        <v>35</v>
      </c>
      <c r="AA37" s="377" t="e">
        <f t="shared" si="7"/>
        <v>#VALUE!</v>
      </c>
      <c r="AB37" s="611"/>
      <c r="AC37" s="394" t="s">
        <v>43</v>
      </c>
    </row>
    <row r="38" spans="1:29" ht="13.5" customHeight="1">
      <c r="A38" s="374" t="s">
        <v>2059</v>
      </c>
      <c r="B38" s="770" t="s">
        <v>2057</v>
      </c>
      <c r="C38" s="407" t="s">
        <v>2058</v>
      </c>
      <c r="D38" s="414" t="s">
        <v>1116</v>
      </c>
      <c r="E38" s="534">
        <v>4.467</v>
      </c>
      <c r="F38" s="372">
        <f>VLOOKUP(E38*(-1),DISTPOF,2)</f>
        <v>12</v>
      </c>
      <c r="G38" s="535">
        <v>10.8</v>
      </c>
      <c r="H38" s="373">
        <f>VLOOKUP(G38*(-1),VITPOF,2)</f>
        <v>5</v>
      </c>
      <c r="I38" s="536" t="s">
        <v>30</v>
      </c>
      <c r="J38" s="374" t="e">
        <f>VLOOKUP(I38*(-1),HAIPOF,2)</f>
        <v>#VALUE!</v>
      </c>
      <c r="K38" s="537">
        <v>2.5</v>
      </c>
      <c r="L38" s="373">
        <f t="shared" si="0"/>
        <v>7</v>
      </c>
      <c r="M38" s="538" t="s">
        <v>30</v>
      </c>
      <c r="N38" s="374" t="e">
        <f>VLOOKUP(M38,HAUTPOF,2)</f>
        <v>#N/A</v>
      </c>
      <c r="O38" s="539">
        <v>4.6</v>
      </c>
      <c r="P38" s="372">
        <f t="shared" si="1"/>
        <v>5</v>
      </c>
      <c r="Q38" s="538" t="s">
        <v>30</v>
      </c>
      <c r="R38" s="374" t="e">
        <f>VLOOKUP(Q38,PDSPOF,2)</f>
        <v>#N/A</v>
      </c>
      <c r="S38" s="539">
        <v>14.05</v>
      </c>
      <c r="T38" s="372">
        <f t="shared" si="2"/>
        <v>23</v>
      </c>
      <c r="U38" s="537">
        <v>11.4</v>
      </c>
      <c r="V38" s="373">
        <f t="shared" si="3"/>
        <v>14</v>
      </c>
      <c r="W38" s="540">
        <f t="shared" si="4"/>
        <v>40</v>
      </c>
      <c r="X38" s="375">
        <f t="shared" si="5"/>
        <v>26</v>
      </c>
      <c r="Y38" s="376" t="e">
        <f t="shared" si="6"/>
        <v>#VALUE!</v>
      </c>
      <c r="Z38" s="376">
        <v>35</v>
      </c>
      <c r="AA38" s="377" t="e">
        <f t="shared" si="7"/>
        <v>#VALUE!</v>
      </c>
      <c r="AB38" s="611"/>
      <c r="AC38" s="394" t="s">
        <v>43</v>
      </c>
    </row>
    <row r="39" spans="1:29" ht="13.5" customHeight="1">
      <c r="A39" s="430">
        <v>1571524</v>
      </c>
      <c r="B39" s="773" t="s">
        <v>1418</v>
      </c>
      <c r="C39" s="600" t="s">
        <v>1454</v>
      </c>
      <c r="D39" s="615" t="s">
        <v>1126</v>
      </c>
      <c r="E39" s="534" t="s">
        <v>30</v>
      </c>
      <c r="F39" s="372" t="e">
        <f>VLOOKUP(E39*(-1),DISTPOF,2)</f>
        <v>#VALUE!</v>
      </c>
      <c r="G39" s="535">
        <v>10.3</v>
      </c>
      <c r="H39" s="373">
        <f>VLOOKUP(G39*(-1),VITPOF,2)</f>
        <v>6</v>
      </c>
      <c r="I39" s="536" t="s">
        <v>30</v>
      </c>
      <c r="J39" s="374" t="e">
        <f>VLOOKUP(I39*(-1),HAIPOF,2)</f>
        <v>#VALUE!</v>
      </c>
      <c r="K39" s="537">
        <v>2.25</v>
      </c>
      <c r="L39" s="373">
        <f t="shared" si="0"/>
        <v>5</v>
      </c>
      <c r="M39" s="538" t="s">
        <v>30</v>
      </c>
      <c r="N39" s="374" t="e">
        <f>VLOOKUP(M39,HAUTPOF,2)</f>
        <v>#N/A</v>
      </c>
      <c r="O39" s="539" t="s">
        <v>30</v>
      </c>
      <c r="P39" s="372" t="e">
        <f t="shared" si="1"/>
        <v>#N/A</v>
      </c>
      <c r="Q39" s="538" t="s">
        <v>30</v>
      </c>
      <c r="R39" s="374" t="e">
        <f>VLOOKUP(Q39,PDSPOF,2)</f>
        <v>#N/A</v>
      </c>
      <c r="S39" s="539" t="s">
        <v>30</v>
      </c>
      <c r="T39" s="372" t="e">
        <f t="shared" si="2"/>
        <v>#N/A</v>
      </c>
      <c r="U39" s="537">
        <v>10.85</v>
      </c>
      <c r="V39" s="373">
        <f t="shared" si="3"/>
        <v>13</v>
      </c>
      <c r="W39" s="540" t="e">
        <f t="shared" si="4"/>
        <v>#VALUE!</v>
      </c>
      <c r="X39" s="375">
        <f t="shared" si="5"/>
        <v>24</v>
      </c>
      <c r="Y39" s="376" t="e">
        <f t="shared" si="6"/>
        <v>#VALUE!</v>
      </c>
      <c r="Z39" s="376">
        <v>37</v>
      </c>
      <c r="AA39" s="377" t="e">
        <f t="shared" si="7"/>
        <v>#VALUE!</v>
      </c>
      <c r="AB39" s="611"/>
      <c r="AC39" s="394" t="s">
        <v>43</v>
      </c>
    </row>
    <row r="40" spans="1:29" ht="13.5" customHeight="1">
      <c r="A40" s="374">
        <v>1592161</v>
      </c>
      <c r="B40" s="770" t="s">
        <v>1245</v>
      </c>
      <c r="C40" s="407" t="s">
        <v>1161</v>
      </c>
      <c r="D40" s="414" t="s">
        <v>169</v>
      </c>
      <c r="E40" s="534">
        <v>5.017</v>
      </c>
      <c r="F40" s="372">
        <f>VLOOKUP(E40*(-1),DISTPOF,2)</f>
        <v>9</v>
      </c>
      <c r="G40" s="535">
        <v>10.6</v>
      </c>
      <c r="H40" s="373">
        <f>VLOOKUP(G40*(-1),VITPOF,2)</f>
        <v>5</v>
      </c>
      <c r="I40" s="536" t="s">
        <v>30</v>
      </c>
      <c r="J40" s="374" t="e">
        <f>VLOOKUP(I40*(-1),HAIPOF,2)</f>
        <v>#VALUE!</v>
      </c>
      <c r="K40" s="537">
        <v>2.5</v>
      </c>
      <c r="L40" s="373">
        <f t="shared" si="0"/>
        <v>7</v>
      </c>
      <c r="M40" s="538" t="s">
        <v>30</v>
      </c>
      <c r="N40" s="374" t="e">
        <f>VLOOKUP(M40,HAUTPOF,2)</f>
        <v>#N/A</v>
      </c>
      <c r="O40" s="539">
        <v>4.9</v>
      </c>
      <c r="P40" s="372">
        <f t="shared" si="1"/>
        <v>5</v>
      </c>
      <c r="Q40" s="538" t="s">
        <v>30</v>
      </c>
      <c r="R40" s="374" t="e">
        <f>VLOOKUP(Q40,PDSPOF,2)</f>
        <v>#N/A</v>
      </c>
      <c r="S40" s="539">
        <v>11.95</v>
      </c>
      <c r="T40" s="372">
        <f t="shared" si="2"/>
        <v>19</v>
      </c>
      <c r="U40" s="537">
        <v>10.5</v>
      </c>
      <c r="V40" s="373">
        <f t="shared" si="3"/>
        <v>12</v>
      </c>
      <c r="W40" s="540">
        <f t="shared" si="4"/>
        <v>33</v>
      </c>
      <c r="X40" s="375">
        <f t="shared" si="5"/>
        <v>24</v>
      </c>
      <c r="Y40" s="376" t="e">
        <f t="shared" si="6"/>
        <v>#VALUE!</v>
      </c>
      <c r="Z40" s="376">
        <v>37</v>
      </c>
      <c r="AA40" s="377" t="e">
        <f t="shared" si="7"/>
        <v>#VALUE!</v>
      </c>
      <c r="AB40" s="611"/>
      <c r="AC40" s="394" t="s">
        <v>43</v>
      </c>
    </row>
    <row r="41" spans="1:29" ht="13.5" customHeight="1">
      <c r="A41" s="374" t="s">
        <v>2339</v>
      </c>
      <c r="B41" s="770" t="s">
        <v>2278</v>
      </c>
      <c r="C41" s="407" t="s">
        <v>2199</v>
      </c>
      <c r="D41" s="414" t="s">
        <v>151</v>
      </c>
      <c r="E41" s="534">
        <v>4.306</v>
      </c>
      <c r="F41" s="372">
        <f>VLOOKUP(E41*(-1),DISTPOF,2)</f>
        <v>14</v>
      </c>
      <c r="G41" s="535">
        <v>10.3</v>
      </c>
      <c r="H41" s="373">
        <f>VLOOKUP(G41*(-1),VITPOF,2)</f>
        <v>6</v>
      </c>
      <c r="I41" s="536" t="s">
        <v>30</v>
      </c>
      <c r="J41" s="374" t="e">
        <f>VLOOKUP(I41*(-1),HAIPOF,2)</f>
        <v>#VALUE!</v>
      </c>
      <c r="K41" s="537">
        <v>2.15</v>
      </c>
      <c r="L41" s="373">
        <f t="shared" si="0"/>
        <v>5</v>
      </c>
      <c r="M41" s="538" t="s">
        <v>30</v>
      </c>
      <c r="N41" s="374" t="e">
        <f>VLOOKUP(M41,HAUTPOF,2)</f>
        <v>#N/A</v>
      </c>
      <c r="O41" s="539">
        <v>5.24</v>
      </c>
      <c r="P41" s="372">
        <f t="shared" si="1"/>
        <v>5</v>
      </c>
      <c r="Q41" s="538" t="s">
        <v>30</v>
      </c>
      <c r="R41" s="374" t="e">
        <f>VLOOKUP(Q41,PDSPOF,2)</f>
        <v>#N/A</v>
      </c>
      <c r="S41" s="539">
        <v>9.34</v>
      </c>
      <c r="T41" s="372">
        <f t="shared" si="2"/>
        <v>12</v>
      </c>
      <c r="U41" s="537">
        <v>10.6</v>
      </c>
      <c r="V41" s="373">
        <f t="shared" si="3"/>
        <v>13</v>
      </c>
      <c r="W41" s="540">
        <f t="shared" si="4"/>
        <v>31</v>
      </c>
      <c r="X41" s="375">
        <f t="shared" si="5"/>
        <v>24</v>
      </c>
      <c r="Y41" s="376" t="e">
        <f t="shared" si="6"/>
        <v>#VALUE!</v>
      </c>
      <c r="Z41" s="376">
        <v>37</v>
      </c>
      <c r="AA41" s="377" t="e">
        <f t="shared" si="7"/>
        <v>#VALUE!</v>
      </c>
      <c r="AB41" s="611"/>
      <c r="AC41" s="394" t="s">
        <v>43</v>
      </c>
    </row>
    <row r="42" spans="1:29" ht="13.5" customHeight="1">
      <c r="A42" s="374" t="s">
        <v>1663</v>
      </c>
      <c r="B42" s="770" t="s">
        <v>1659</v>
      </c>
      <c r="C42" s="407" t="s">
        <v>1662</v>
      </c>
      <c r="D42" s="414" t="s">
        <v>158</v>
      </c>
      <c r="E42" s="534">
        <v>4.547</v>
      </c>
      <c r="F42" s="372">
        <f>VLOOKUP(E42*(-1),DISTPOF,2)</f>
        <v>10</v>
      </c>
      <c r="G42" s="535">
        <v>11.1</v>
      </c>
      <c r="H42" s="373">
        <f>VLOOKUP(G42*(-1),VITPOF,2)</f>
        <v>5</v>
      </c>
      <c r="I42" s="536" t="s">
        <v>30</v>
      </c>
      <c r="J42" s="374" t="e">
        <f>VLOOKUP(I42*(-1),HAIPOF,2)</f>
        <v>#VALUE!</v>
      </c>
      <c r="K42" s="537">
        <v>2.15</v>
      </c>
      <c r="L42" s="373">
        <f t="shared" si="0"/>
        <v>5</v>
      </c>
      <c r="M42" s="538" t="s">
        <v>30</v>
      </c>
      <c r="N42" s="374" t="e">
        <f>VLOOKUP(M42,HAUTPOF,2)</f>
        <v>#N/A</v>
      </c>
      <c r="O42" s="539">
        <v>4.3</v>
      </c>
      <c r="P42" s="372">
        <f t="shared" si="1"/>
        <v>5</v>
      </c>
      <c r="Q42" s="538" t="s">
        <v>30</v>
      </c>
      <c r="R42" s="374" t="e">
        <f>VLOOKUP(Q42,PDSPOF,2)</f>
        <v>#N/A</v>
      </c>
      <c r="S42" s="539">
        <v>10.58</v>
      </c>
      <c r="T42" s="372">
        <f t="shared" si="2"/>
        <v>14</v>
      </c>
      <c r="U42" s="537">
        <v>10.4</v>
      </c>
      <c r="V42" s="373">
        <f t="shared" si="3"/>
        <v>12</v>
      </c>
      <c r="W42" s="540">
        <f t="shared" si="4"/>
        <v>29</v>
      </c>
      <c r="X42" s="375">
        <f t="shared" si="5"/>
        <v>22</v>
      </c>
      <c r="Y42" s="376" t="e">
        <f t="shared" si="6"/>
        <v>#VALUE!</v>
      </c>
      <c r="Z42" s="376">
        <v>40</v>
      </c>
      <c r="AA42" s="377" t="e">
        <f t="shared" si="7"/>
        <v>#VALUE!</v>
      </c>
      <c r="AB42" s="611"/>
      <c r="AC42" s="394" t="s">
        <v>43</v>
      </c>
    </row>
    <row r="43" spans="1:29" ht="13.5" customHeight="1">
      <c r="A43" s="374" t="s">
        <v>1904</v>
      </c>
      <c r="B43" s="770" t="s">
        <v>1902</v>
      </c>
      <c r="C43" s="407" t="s">
        <v>1903</v>
      </c>
      <c r="D43" s="414" t="s">
        <v>1127</v>
      </c>
      <c r="E43" s="534">
        <v>4.48</v>
      </c>
      <c r="F43" s="372">
        <f>VLOOKUP(E43*(-1),DISTPOF,2)</f>
        <v>12</v>
      </c>
      <c r="G43" s="535">
        <v>10.6</v>
      </c>
      <c r="H43" s="373">
        <f>VLOOKUP(G43*(-1),VITPOF,2)</f>
        <v>5</v>
      </c>
      <c r="I43" s="536" t="s">
        <v>30</v>
      </c>
      <c r="J43" s="374" t="e">
        <f>VLOOKUP(I43*(-1),HAIPOF,2)</f>
        <v>#VALUE!</v>
      </c>
      <c r="K43" s="537">
        <v>2.7</v>
      </c>
      <c r="L43" s="373">
        <f t="shared" si="0"/>
        <v>10</v>
      </c>
      <c r="M43" s="538" t="s">
        <v>30</v>
      </c>
      <c r="N43" s="374" t="e">
        <f>VLOOKUP(M43,HAUTPOF,2)</f>
        <v>#N/A</v>
      </c>
      <c r="O43" s="539">
        <v>6.1</v>
      </c>
      <c r="P43" s="372">
        <f t="shared" si="1"/>
        <v>10</v>
      </c>
      <c r="Q43" s="538" t="s">
        <v>30</v>
      </c>
      <c r="R43" s="374" t="e">
        <f>VLOOKUP(Q43,PDSPOF,2)</f>
        <v>#N/A</v>
      </c>
      <c r="S43" s="539">
        <v>10</v>
      </c>
      <c r="T43" s="372">
        <f t="shared" si="2"/>
        <v>13</v>
      </c>
      <c r="U43" s="537">
        <v>8.3</v>
      </c>
      <c r="V43" s="373">
        <f t="shared" si="3"/>
        <v>6</v>
      </c>
      <c r="W43" s="540">
        <f t="shared" si="4"/>
        <v>35</v>
      </c>
      <c r="X43" s="375">
        <f t="shared" si="5"/>
        <v>21</v>
      </c>
      <c r="Y43" s="376" t="e">
        <f t="shared" si="6"/>
        <v>#VALUE!</v>
      </c>
      <c r="Z43" s="376">
        <v>41</v>
      </c>
      <c r="AA43" s="377" t="e">
        <f t="shared" si="7"/>
        <v>#VALUE!</v>
      </c>
      <c r="AB43" s="611"/>
      <c r="AC43" s="394" t="s">
        <v>43</v>
      </c>
    </row>
    <row r="44" spans="1:29" ht="13.5" customHeight="1">
      <c r="A44" s="374" t="s">
        <v>1670</v>
      </c>
      <c r="B44" s="770" t="s">
        <v>1668</v>
      </c>
      <c r="C44" s="407" t="s">
        <v>1669</v>
      </c>
      <c r="D44" s="414" t="s">
        <v>158</v>
      </c>
      <c r="E44" s="534" t="s">
        <v>937</v>
      </c>
      <c r="F44" s="372">
        <v>0</v>
      </c>
      <c r="G44" s="535">
        <v>10.4</v>
      </c>
      <c r="H44" s="373">
        <f>VLOOKUP(G44*(-1),VITPOF,2)</f>
        <v>5</v>
      </c>
      <c r="I44" s="536" t="s">
        <v>30</v>
      </c>
      <c r="J44" s="374" t="e">
        <f>VLOOKUP(I44*(-1),HAIPOF,2)</f>
        <v>#VALUE!</v>
      </c>
      <c r="K44" s="537">
        <v>2.55</v>
      </c>
      <c r="L44" s="373">
        <f t="shared" si="0"/>
        <v>8</v>
      </c>
      <c r="M44" s="538" t="s">
        <v>30</v>
      </c>
      <c r="N44" s="374" t="e">
        <f>VLOOKUP(M44,HAUTPOF,2)</f>
        <v>#N/A</v>
      </c>
      <c r="O44" s="539">
        <v>4.5</v>
      </c>
      <c r="P44" s="372">
        <f t="shared" si="1"/>
        <v>5</v>
      </c>
      <c r="Q44" s="538" t="s">
        <v>30</v>
      </c>
      <c r="R44" s="374" t="e">
        <f>VLOOKUP(Q44,PDSPOF,2)</f>
        <v>#N/A</v>
      </c>
      <c r="S44" s="539">
        <v>6.33</v>
      </c>
      <c r="T44" s="372">
        <f t="shared" si="2"/>
        <v>5</v>
      </c>
      <c r="U44" s="537">
        <v>9</v>
      </c>
      <c r="V44" s="373">
        <f t="shared" si="3"/>
        <v>7</v>
      </c>
      <c r="W44" s="540">
        <f t="shared" si="4"/>
        <v>10</v>
      </c>
      <c r="X44" s="375">
        <f t="shared" si="5"/>
        <v>20</v>
      </c>
      <c r="Y44" s="376" t="e">
        <f t="shared" si="6"/>
        <v>#VALUE!</v>
      </c>
      <c r="Z44" s="376">
        <v>42</v>
      </c>
      <c r="AA44" s="377" t="e">
        <f t="shared" si="7"/>
        <v>#VALUE!</v>
      </c>
      <c r="AB44" s="611"/>
      <c r="AC44" s="394" t="s">
        <v>43</v>
      </c>
    </row>
    <row r="45" spans="1:29" ht="13.5" customHeight="1">
      <c r="A45" s="414" t="s">
        <v>1799</v>
      </c>
      <c r="B45" s="768" t="s">
        <v>1739</v>
      </c>
      <c r="C45" s="415" t="s">
        <v>1798</v>
      </c>
      <c r="D45" s="414" t="s">
        <v>153</v>
      </c>
      <c r="E45" s="534" t="s">
        <v>30</v>
      </c>
      <c r="F45" s="372" t="e">
        <f>VLOOKUP(E45*(-1),DISTPOF,2)</f>
        <v>#VALUE!</v>
      </c>
      <c r="G45" s="535">
        <v>10.5</v>
      </c>
      <c r="H45" s="373">
        <f>VLOOKUP(G45*(-1),VITPOF,2)</f>
        <v>5</v>
      </c>
      <c r="I45" s="536" t="s">
        <v>30</v>
      </c>
      <c r="J45" s="374" t="e">
        <f>VLOOKUP(I45*(-1),HAIPOF,2)</f>
        <v>#VALUE!</v>
      </c>
      <c r="K45" s="537">
        <v>2.3</v>
      </c>
      <c r="L45" s="373">
        <f t="shared" si="0"/>
        <v>5</v>
      </c>
      <c r="M45" s="538" t="s">
        <v>30</v>
      </c>
      <c r="N45" s="374" t="e">
        <f>VLOOKUP(M45,HAUTPOF,2)</f>
        <v>#N/A</v>
      </c>
      <c r="O45" s="539" t="s">
        <v>30</v>
      </c>
      <c r="P45" s="372" t="e">
        <f t="shared" si="1"/>
        <v>#N/A</v>
      </c>
      <c r="Q45" s="538" t="s">
        <v>30</v>
      </c>
      <c r="R45" s="374" t="e">
        <f>VLOOKUP(Q45,PDSPOF,2)</f>
        <v>#N/A</v>
      </c>
      <c r="S45" s="539" t="s">
        <v>30</v>
      </c>
      <c r="T45" s="372" t="e">
        <f t="shared" si="2"/>
        <v>#N/A</v>
      </c>
      <c r="U45" s="537">
        <v>9.5</v>
      </c>
      <c r="V45" s="373">
        <f t="shared" si="3"/>
        <v>8</v>
      </c>
      <c r="W45" s="540" t="e">
        <f t="shared" si="4"/>
        <v>#VALUE!</v>
      </c>
      <c r="X45" s="375">
        <f t="shared" si="5"/>
        <v>18</v>
      </c>
      <c r="Y45" s="376" t="e">
        <f t="shared" si="6"/>
        <v>#VALUE!</v>
      </c>
      <c r="Z45" s="376">
        <v>43</v>
      </c>
      <c r="AA45" s="377" t="e">
        <f t="shared" si="7"/>
        <v>#VALUE!</v>
      </c>
      <c r="AB45" s="611"/>
      <c r="AC45" s="394" t="s">
        <v>43</v>
      </c>
    </row>
    <row r="46" spans="1:29" ht="13.5" customHeight="1">
      <c r="A46" s="374" t="s">
        <v>2072</v>
      </c>
      <c r="B46" s="770" t="s">
        <v>2000</v>
      </c>
      <c r="C46" s="407" t="s">
        <v>2071</v>
      </c>
      <c r="D46" s="414" t="s">
        <v>1116</v>
      </c>
      <c r="E46" s="534" t="s">
        <v>937</v>
      </c>
      <c r="F46" s="372">
        <v>0</v>
      </c>
      <c r="G46" s="535">
        <v>10.5</v>
      </c>
      <c r="H46" s="373">
        <f>VLOOKUP(G46*(-1),VITPOF,2)</f>
        <v>5</v>
      </c>
      <c r="I46" s="536" t="s">
        <v>30</v>
      </c>
      <c r="J46" s="374" t="e">
        <f>VLOOKUP(I46*(-1),HAIPOF,2)</f>
        <v>#VALUE!</v>
      </c>
      <c r="K46" s="537">
        <v>1.8</v>
      </c>
      <c r="L46" s="373">
        <f t="shared" si="0"/>
        <v>5</v>
      </c>
      <c r="M46" s="538" t="s">
        <v>30</v>
      </c>
      <c r="N46" s="374" t="e">
        <f>VLOOKUP(M46,HAUTPOF,2)</f>
        <v>#N/A</v>
      </c>
      <c r="O46" s="539">
        <v>5.21</v>
      </c>
      <c r="P46" s="372">
        <f t="shared" si="1"/>
        <v>5</v>
      </c>
      <c r="Q46" s="538" t="s">
        <v>30</v>
      </c>
      <c r="R46" s="374" t="e">
        <f>VLOOKUP(Q46,PDSPOF,2)</f>
        <v>#N/A</v>
      </c>
      <c r="S46" s="539">
        <v>11.5</v>
      </c>
      <c r="T46" s="372">
        <f t="shared" si="2"/>
        <v>16</v>
      </c>
      <c r="U46" s="537">
        <v>9.2</v>
      </c>
      <c r="V46" s="373">
        <f t="shared" si="3"/>
        <v>8</v>
      </c>
      <c r="W46" s="540">
        <f t="shared" si="4"/>
        <v>21</v>
      </c>
      <c r="X46" s="375">
        <f t="shared" si="5"/>
        <v>18</v>
      </c>
      <c r="Y46" s="376" t="e">
        <f t="shared" si="6"/>
        <v>#VALUE!</v>
      </c>
      <c r="Z46" s="376">
        <v>44</v>
      </c>
      <c r="AA46" s="377" t="e">
        <f t="shared" si="7"/>
        <v>#VALUE!</v>
      </c>
      <c r="AB46" s="611"/>
      <c r="AC46" s="394" t="s">
        <v>43</v>
      </c>
    </row>
    <row r="47" spans="1:29" ht="13.5" customHeight="1">
      <c r="A47" s="374" t="s">
        <v>2338</v>
      </c>
      <c r="B47" s="770" t="s">
        <v>2278</v>
      </c>
      <c r="C47" s="407" t="s">
        <v>1662</v>
      </c>
      <c r="D47" s="414" t="s">
        <v>151</v>
      </c>
      <c r="E47" s="534">
        <v>4.453</v>
      </c>
      <c r="F47" s="372">
        <f>VLOOKUP(E47*(-1),DISTPOF,2)</f>
        <v>12</v>
      </c>
      <c r="G47" s="535">
        <v>10.2</v>
      </c>
      <c r="H47" s="373">
        <f>VLOOKUP(G47*(-1),VITPOF,2)</f>
        <v>7</v>
      </c>
      <c r="I47" s="536" t="s">
        <v>30</v>
      </c>
      <c r="J47" s="374" t="e">
        <f>VLOOKUP(I47*(-1),HAIPOF,2)</f>
        <v>#VALUE!</v>
      </c>
      <c r="K47" s="537">
        <v>2.42</v>
      </c>
      <c r="L47" s="373">
        <f t="shared" si="0"/>
        <v>6</v>
      </c>
      <c r="M47" s="538" t="s">
        <v>30</v>
      </c>
      <c r="N47" s="374" t="e">
        <f>VLOOKUP(M47,HAUTPOF,2)</f>
        <v>#N/A</v>
      </c>
      <c r="O47" s="539">
        <v>5.3</v>
      </c>
      <c r="P47" s="372">
        <f t="shared" si="1"/>
        <v>5</v>
      </c>
      <c r="Q47" s="538" t="s">
        <v>30</v>
      </c>
      <c r="R47" s="374" t="e">
        <f>VLOOKUP(Q47,PDSPOF,2)</f>
        <v>#N/A</v>
      </c>
      <c r="S47" s="539">
        <v>7.67</v>
      </c>
      <c r="T47" s="372">
        <f t="shared" si="2"/>
        <v>7</v>
      </c>
      <c r="U47" s="537">
        <v>7.15</v>
      </c>
      <c r="V47" s="373">
        <f t="shared" si="3"/>
        <v>5</v>
      </c>
      <c r="W47" s="540">
        <f t="shared" si="4"/>
        <v>24</v>
      </c>
      <c r="X47" s="375">
        <f t="shared" si="5"/>
        <v>18</v>
      </c>
      <c r="Y47" s="376" t="e">
        <f t="shared" si="6"/>
        <v>#VALUE!</v>
      </c>
      <c r="Z47" s="376">
        <v>44</v>
      </c>
      <c r="AA47" s="377" t="e">
        <f t="shared" si="7"/>
        <v>#VALUE!</v>
      </c>
      <c r="AB47" s="611"/>
      <c r="AC47" s="394" t="s">
        <v>43</v>
      </c>
    </row>
    <row r="48" spans="1:29" ht="13.5" customHeight="1">
      <c r="A48" s="431" t="s">
        <v>2350</v>
      </c>
      <c r="B48" s="772" t="s">
        <v>2348</v>
      </c>
      <c r="C48" s="601" t="s">
        <v>2349</v>
      </c>
      <c r="D48" s="414" t="s">
        <v>151</v>
      </c>
      <c r="E48" s="534" t="s">
        <v>30</v>
      </c>
      <c r="F48" s="372" t="e">
        <f>VLOOKUP(E48*(-1),DISTPOF,2)</f>
        <v>#VALUE!</v>
      </c>
      <c r="G48" s="535">
        <v>11.4</v>
      </c>
      <c r="H48" s="373">
        <f>VLOOKUP(G48*(-1),VITPOF,2)</f>
        <v>5</v>
      </c>
      <c r="I48" s="536" t="s">
        <v>30</v>
      </c>
      <c r="J48" s="374" t="e">
        <f>VLOOKUP(I48*(-1),HAIPOF,2)</f>
        <v>#VALUE!</v>
      </c>
      <c r="K48" s="537">
        <v>2.25</v>
      </c>
      <c r="L48" s="373">
        <f t="shared" si="0"/>
        <v>5</v>
      </c>
      <c r="M48" s="538" t="s">
        <v>30</v>
      </c>
      <c r="N48" s="374" t="e">
        <f>VLOOKUP(M48,HAUTPOF,2)</f>
        <v>#N/A</v>
      </c>
      <c r="O48" s="539" t="s">
        <v>30</v>
      </c>
      <c r="P48" s="372" t="e">
        <f t="shared" si="1"/>
        <v>#N/A</v>
      </c>
      <c r="Q48" s="538" t="s">
        <v>30</v>
      </c>
      <c r="R48" s="374" t="e">
        <f>VLOOKUP(Q48,PDSPOF,2)</f>
        <v>#N/A</v>
      </c>
      <c r="S48" s="539" t="s">
        <v>30</v>
      </c>
      <c r="T48" s="372" t="e">
        <f t="shared" si="2"/>
        <v>#N/A</v>
      </c>
      <c r="U48" s="537">
        <v>6.2</v>
      </c>
      <c r="V48" s="373">
        <f t="shared" si="3"/>
        <v>5</v>
      </c>
      <c r="W48" s="540" t="e">
        <f t="shared" si="4"/>
        <v>#VALUE!</v>
      </c>
      <c r="X48" s="375">
        <f t="shared" si="5"/>
        <v>15</v>
      </c>
      <c r="Y48" s="376" t="e">
        <f t="shared" si="6"/>
        <v>#VALUE!</v>
      </c>
      <c r="Z48" s="376">
        <v>46</v>
      </c>
      <c r="AA48" s="377" t="e">
        <f t="shared" si="7"/>
        <v>#VALUE!</v>
      </c>
      <c r="AB48" s="611"/>
      <c r="AC48" s="394" t="s">
        <v>43</v>
      </c>
    </row>
  </sheetData>
  <sheetProtection selectLockedCells="1" selectUnlockedCells="1"/>
  <autoFilter ref="D1:D48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ASPS</dc:creator>
  <cp:keywords/>
  <dc:description/>
  <cp:lastModifiedBy>Stéphane Gourdon</cp:lastModifiedBy>
  <cp:lastPrinted>2014-05-23T13:40:59Z</cp:lastPrinted>
  <dcterms:created xsi:type="dcterms:W3CDTF">1999-04-16T14:07:08Z</dcterms:created>
  <dcterms:modified xsi:type="dcterms:W3CDTF">2014-05-28T14:30:31Z</dcterms:modified>
  <cp:category/>
  <cp:version/>
  <cp:contentType/>
  <cp:contentStatus/>
</cp:coreProperties>
</file>