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266" windowWidth="9780" windowHeight="10545" tabRatio="801" activeTab="1"/>
  </bookViews>
  <sheets>
    <sheet name="Jury" sheetId="1" r:id="rId1"/>
    <sheet name="EA-F" sheetId="2" r:id="rId2"/>
    <sheet name="EA-M" sheetId="3" r:id="rId3"/>
    <sheet name="PO-F" sheetId="4" r:id="rId4"/>
    <sheet name="PO-M" sheetId="5" r:id="rId5"/>
    <sheet name="EX AEQUO " sheetId="6" state="hidden" r:id="rId6"/>
    <sheet name="COTES" sheetId="7" state="hidden" r:id="rId7"/>
    <sheet name="Meilleures Perf." sheetId="8" r:id="rId8"/>
    <sheet name="STAT" sheetId="9" r:id="rId9"/>
  </sheets>
  <definedNames>
    <definedName name="CERC">'COTES'!#REF!</definedName>
    <definedName name="dis">'COTES'!#REF!</definedName>
    <definedName name="DIST" localSheetId="6">'COTES'!#REF!</definedName>
    <definedName name="HAIES">'COTES'!$F$10:$G$54</definedName>
    <definedName name="HAIES40">'COTES'!#REF!</definedName>
    <definedName name="HAIES50">'COTES'!$F$10:$G$29</definedName>
    <definedName name="HAIESPOF">'COTES'!$Q$10:$R$54</definedName>
    <definedName name="HAUT">'COTES'!$H$10:$I$54</definedName>
    <definedName name="HAUTPOF">'COTES'!$S$10:$T$54</definedName>
    <definedName name="ht" localSheetId="6">'COTES'!$H$10:$I$29</definedName>
    <definedName name="_xlnm.Print_Titles" localSheetId="3">'PO-F'!$1:$9</definedName>
    <definedName name="_xlnm.Print_Titles" localSheetId="4">'PO-M'!$1:$9</definedName>
    <definedName name="lg">'COTES'!#REF!</definedName>
    <definedName name="LONG" localSheetId="6">'COTES'!#REF!</definedName>
    <definedName name="MB">'COTES'!$L$10:$M$54</definedName>
    <definedName name="MBPOF">'COTES'!$W$10:$X$54</definedName>
    <definedName name="pds">'COTES'!#REF!</definedName>
    <definedName name="PENT">'COTES'!$J$10:$K$54</definedName>
    <definedName name="PENTPOF">'COTES'!$U$10:$V$54</definedName>
    <definedName name="POIDS" localSheetId="6">'COTES'!#REF!</definedName>
    <definedName name="TRIPLE" localSheetId="6">'COTES'!$J$10:$K$29</definedName>
    <definedName name="VIT">'COTES'!$D$10:$E$54</definedName>
    <definedName name="VITPOF">'COTES'!$O$10:$P$54</definedName>
    <definedName name="VORT">'COTES'!$L$10:$M$29</definedName>
    <definedName name="_xlnm.Print_Area" localSheetId="6">'COTES'!#REF!</definedName>
    <definedName name="_xlnm.Print_Area" localSheetId="5">'EX AEQUO '!$A$1:$G$21</definedName>
    <definedName name="_xlnm.Print_Area" localSheetId="0">'Jury'!$A$1:$H$27</definedName>
    <definedName name="_xlnm.Print_Area" localSheetId="3">'PO-F'!$A$1:$Q$12</definedName>
    <definedName name="_xlnm.Print_Area" localSheetId="4">'PO-M'!$A$1:$Q$12</definedName>
  </definedNames>
  <calcPr fullCalcOnLoad="1"/>
</workbook>
</file>

<file path=xl/sharedStrings.xml><?xml version="1.0" encoding="utf-8"?>
<sst xmlns="http://schemas.openxmlformats.org/spreadsheetml/2006/main" count="1661" uniqueCount="478">
  <si>
    <t>CHALLENGE SENARTAIS</t>
  </si>
  <si>
    <t>En cas d'égalité dans une catégorie</t>
  </si>
  <si>
    <t>(uniquement pour les podiums)</t>
  </si>
  <si>
    <t>les concurrents seront ainsi départagés</t>
  </si>
  <si>
    <t>TRIATHLON</t>
  </si>
  <si>
    <t>1°</t>
  </si>
  <si>
    <t>2° - si l'ex aequo subsiste</t>
  </si>
  <si>
    <t xml:space="preserve">ils sont déclarés </t>
  </si>
  <si>
    <t>ex aequo</t>
  </si>
  <si>
    <t>au meilleur total</t>
  </si>
  <si>
    <t>sur 3 épreuves</t>
  </si>
  <si>
    <t>Prénoms</t>
  </si>
  <si>
    <t>Clubs</t>
  </si>
  <si>
    <t>Licences</t>
  </si>
  <si>
    <t>30 M</t>
  </si>
  <si>
    <t>Pts</t>
  </si>
  <si>
    <t>30 H</t>
  </si>
  <si>
    <t>Haut.</t>
  </si>
  <si>
    <t>Penta</t>
  </si>
  <si>
    <t>Médec</t>
  </si>
  <si>
    <t>TOT</t>
  </si>
  <si>
    <t>cat</t>
  </si>
  <si>
    <t>Directeur de réunion</t>
  </si>
  <si>
    <t>Secrétariat</t>
  </si>
  <si>
    <t>Starter</t>
  </si>
  <si>
    <t>Juges arrivée</t>
  </si>
  <si>
    <t>FEMININES</t>
  </si>
  <si>
    <t>MASCULINS</t>
  </si>
  <si>
    <t>EAF</t>
  </si>
  <si>
    <t>Palmarès</t>
  </si>
  <si>
    <t>par catégories</t>
  </si>
  <si>
    <t>POUSSINS</t>
  </si>
  <si>
    <t>VITESSE</t>
  </si>
  <si>
    <t>HAIES</t>
  </si>
  <si>
    <t>POUSSINES</t>
  </si>
  <si>
    <t>ECOLE ATHLE</t>
  </si>
  <si>
    <t>COURSES</t>
  </si>
  <si>
    <t>CONCOURS</t>
  </si>
  <si>
    <t>haut</t>
  </si>
  <si>
    <t>penta</t>
  </si>
  <si>
    <t>vit
30</t>
  </si>
  <si>
    <t>pts</t>
  </si>
  <si>
    <t>haies
30</t>
  </si>
  <si>
    <t>médec.
ball</t>
  </si>
  <si>
    <t>vortex</t>
  </si>
  <si>
    <t>Pentabond 1</t>
  </si>
  <si>
    <t>Pentabond 2</t>
  </si>
  <si>
    <t>HAUTEUR</t>
  </si>
  <si>
    <t>PENTABOND</t>
  </si>
  <si>
    <t>MEDECINE BALL</t>
  </si>
  <si>
    <t>EAM</t>
  </si>
  <si>
    <t>POF</t>
  </si>
  <si>
    <t>POM</t>
  </si>
  <si>
    <t>TABLES LOGICA POM - septembre 2011</t>
  </si>
  <si>
    <t>TABLES LOGICA POF - septembre 2011</t>
  </si>
  <si>
    <t>organisé par l'A.S.P.S.A</t>
  </si>
  <si>
    <t>EVEIL ATHLE</t>
  </si>
  <si>
    <t>FEMININS</t>
  </si>
  <si>
    <t>class</t>
  </si>
  <si>
    <t xml:space="preserve">POUSSINES </t>
  </si>
  <si>
    <t xml:space="preserve">POUSSINS </t>
  </si>
  <si>
    <t>Noms</t>
  </si>
  <si>
    <t>Les ex aequo ne sont pas départagés</t>
  </si>
  <si>
    <t>Buvette</t>
  </si>
  <si>
    <t>NL</t>
  </si>
  <si>
    <t>Hauteur</t>
  </si>
  <si>
    <t>Aide starter</t>
  </si>
  <si>
    <t>Chronomètreurs</t>
  </si>
  <si>
    <t xml:space="preserve"> </t>
  </si>
  <si>
    <t>Médecine-Ball 1</t>
  </si>
  <si>
    <t>Pentabond 3</t>
  </si>
  <si>
    <t>Médecine-Ball 2</t>
  </si>
  <si>
    <t>Médecine-Ball 3</t>
  </si>
  <si>
    <t>INSCRITS</t>
  </si>
  <si>
    <t>EA F</t>
  </si>
  <si>
    <t>EA G</t>
  </si>
  <si>
    <t>PO F</t>
  </si>
  <si>
    <t>PO G</t>
  </si>
  <si>
    <t>TOTAL</t>
  </si>
  <si>
    <t>F.S.A.C</t>
  </si>
  <si>
    <t>PRESENTS</t>
  </si>
  <si>
    <t>EPREUVES</t>
  </si>
  <si>
    <t>vitesse</t>
  </si>
  <si>
    <t>haies</t>
  </si>
  <si>
    <t>hauteur</t>
  </si>
  <si>
    <t>pentabond</t>
  </si>
  <si>
    <t>médecine ball</t>
  </si>
  <si>
    <t>S.C.B</t>
  </si>
  <si>
    <t>A.S.F.T</t>
  </si>
  <si>
    <t>C.A.C.V</t>
  </si>
  <si>
    <t>M.C.A</t>
  </si>
  <si>
    <t>JURY</t>
  </si>
  <si>
    <t>ASPSA</t>
  </si>
  <si>
    <t>A.S.P.S.A</t>
  </si>
  <si>
    <t>ARTHUR</t>
  </si>
  <si>
    <t>BELLEAU</t>
  </si>
  <si>
    <t>JUSTINE</t>
  </si>
  <si>
    <t>DUBOIS</t>
  </si>
  <si>
    <t>DUTAT</t>
  </si>
  <si>
    <t>ANAËLLE</t>
  </si>
  <si>
    <t>GAMA</t>
  </si>
  <si>
    <t>LEA</t>
  </si>
  <si>
    <t>INÉS</t>
  </si>
  <si>
    <t>RICHARD</t>
  </si>
  <si>
    <t>SÉRÉNA</t>
  </si>
  <si>
    <t>SAINTE-LUCE</t>
  </si>
  <si>
    <t>CHLOÉ</t>
  </si>
  <si>
    <t>NICOLAS</t>
  </si>
  <si>
    <t>ANDRIEU</t>
  </si>
  <si>
    <t>NOAH</t>
  </si>
  <si>
    <t>ANGOSTON</t>
  </si>
  <si>
    <t>BASTIEN</t>
  </si>
  <si>
    <t>ALEXIS</t>
  </si>
  <si>
    <t>MATHIS</t>
  </si>
  <si>
    <t>JULIEN</t>
  </si>
  <si>
    <t>CHANE-HIME</t>
  </si>
  <si>
    <t>THÉO</t>
  </si>
  <si>
    <t>DUROY</t>
  </si>
  <si>
    <t>THOMAS</t>
  </si>
  <si>
    <t>FERDINAND</t>
  </si>
  <si>
    <t>SAMUEL</t>
  </si>
  <si>
    <t>VALENTIN</t>
  </si>
  <si>
    <t>YANIS</t>
  </si>
  <si>
    <t>TITOUAN</t>
  </si>
  <si>
    <t>ANTOINE</t>
  </si>
  <si>
    <t>ENZO</t>
  </si>
  <si>
    <t>TAUPAR</t>
  </si>
  <si>
    <t>CACV</t>
  </si>
  <si>
    <t>LOUBNA</t>
  </si>
  <si>
    <t>CHLOE</t>
  </si>
  <si>
    <t>NATHAN</t>
  </si>
  <si>
    <t>ANTHONY</t>
  </si>
  <si>
    <t>QUENTIN</t>
  </si>
  <si>
    <t>MAXIME</t>
  </si>
  <si>
    <t>SELENA</t>
  </si>
  <si>
    <t>OCEANE</t>
  </si>
  <si>
    <t>MATTEO</t>
  </si>
  <si>
    <t>FSAC</t>
  </si>
  <si>
    <t>CHASSET</t>
  </si>
  <si>
    <t>PERRINE</t>
  </si>
  <si>
    <t>DUCLOS</t>
  </si>
  <si>
    <t>JUY</t>
  </si>
  <si>
    <t>KASSANDRA</t>
  </si>
  <si>
    <t>MCA</t>
  </si>
  <si>
    <t>MADI</t>
  </si>
  <si>
    <t>ALI YANDZA</t>
  </si>
  <si>
    <t>MARLIE</t>
  </si>
  <si>
    <t>DUHAMEL</t>
  </si>
  <si>
    <t>ILLANAH</t>
  </si>
  <si>
    <t>MICHON</t>
  </si>
  <si>
    <t>LOUANE</t>
  </si>
  <si>
    <t>TEXIER</t>
  </si>
  <si>
    <t>ATHENAÏS</t>
  </si>
  <si>
    <t>VIVIE</t>
  </si>
  <si>
    <t>ANNA</t>
  </si>
  <si>
    <t>SCB</t>
  </si>
  <si>
    <t>DENIS</t>
  </si>
  <si>
    <t>CORENTIN</t>
  </si>
  <si>
    <t>FULMAR</t>
  </si>
  <si>
    <t>LE BELLEGO</t>
  </si>
  <si>
    <t>CHRISTOPHE</t>
  </si>
  <si>
    <t>TOM</t>
  </si>
  <si>
    <t>AZZOUZ</t>
  </si>
  <si>
    <t>WAHIBA</t>
  </si>
  <si>
    <t>BASTARD</t>
  </si>
  <si>
    <t>CARDELLA</t>
  </si>
  <si>
    <t>RENARD</t>
  </si>
  <si>
    <t xml:space="preserve">Dimanche </t>
  </si>
  <si>
    <t>Matin</t>
  </si>
  <si>
    <t>Apres-midi</t>
  </si>
  <si>
    <t>André</t>
  </si>
  <si>
    <t>Lionel</t>
  </si>
  <si>
    <t>Annie</t>
  </si>
  <si>
    <t>Daniel</t>
  </si>
  <si>
    <t>Elodie</t>
  </si>
  <si>
    <t>Stéphane</t>
  </si>
  <si>
    <t>Jessie</t>
  </si>
  <si>
    <t>Oriane</t>
  </si>
  <si>
    <t>CLASSEMENT COURSES CONCOURS</t>
  </si>
  <si>
    <t>PODIUMS - EX AEQUO</t>
  </si>
  <si>
    <t>CLASSEMENT TRIATHLON</t>
  </si>
  <si>
    <t>Pauline</t>
  </si>
  <si>
    <t>*</t>
  </si>
  <si>
    <t>NEJOUM</t>
  </si>
  <si>
    <t>CLARA</t>
  </si>
  <si>
    <t>SAINT- HUBERT</t>
  </si>
  <si>
    <t>MÉLISSANDRE</t>
  </si>
  <si>
    <t>ZOUMBETTI</t>
  </si>
  <si>
    <t>CANDICE</t>
  </si>
  <si>
    <t>LINA</t>
  </si>
  <si>
    <t>BONIN</t>
  </si>
  <si>
    <t>AURELIE</t>
  </si>
  <si>
    <t>DOUMBE</t>
  </si>
  <si>
    <t>ORANE</t>
  </si>
  <si>
    <t>LUCINE</t>
  </si>
  <si>
    <t>KHIARA</t>
  </si>
  <si>
    <t>SHANICE</t>
  </si>
  <si>
    <t>MONTAILLIE</t>
  </si>
  <si>
    <t>MARINE</t>
  </si>
  <si>
    <t>ALCINDOR</t>
  </si>
  <si>
    <t>CARDOT</t>
  </si>
  <si>
    <t>TRISTAN</t>
  </si>
  <si>
    <t>DIAKUMPUNA</t>
  </si>
  <si>
    <t>EWEN</t>
  </si>
  <si>
    <t>DUMONTOIS</t>
  </si>
  <si>
    <t>BORIS</t>
  </si>
  <si>
    <t>FASSOT</t>
  </si>
  <si>
    <t>FRERET</t>
  </si>
  <si>
    <t>THIBAUD</t>
  </si>
  <si>
    <t>JOUJOU</t>
  </si>
  <si>
    <t>MEUNIER</t>
  </si>
  <si>
    <t>MIMOUNI</t>
  </si>
  <si>
    <t>BILAL</t>
  </si>
  <si>
    <t>PONS</t>
  </si>
  <si>
    <t>EDDY</t>
  </si>
  <si>
    <t>VEYSSIERE</t>
  </si>
  <si>
    <t>LOUIS</t>
  </si>
  <si>
    <t>FLORIAN</t>
  </si>
  <si>
    <t>ILYES</t>
  </si>
  <si>
    <t>DAULEAC</t>
  </si>
  <si>
    <t>CLEMENT</t>
  </si>
  <si>
    <t>GUINOT</t>
  </si>
  <si>
    <t>KERNOA JAMBERT</t>
  </si>
  <si>
    <t>AURELIEN</t>
  </si>
  <si>
    <t>RIODIN</t>
  </si>
  <si>
    <t>WAREN</t>
  </si>
  <si>
    <t>SEQUEVAL</t>
  </si>
  <si>
    <t>SOUMEILLAN</t>
  </si>
  <si>
    <t>DUVAL</t>
  </si>
  <si>
    <t>EVA</t>
  </si>
  <si>
    <t>EVANS</t>
  </si>
  <si>
    <t>11ème Challenge Sénartais - EA / PO</t>
  </si>
  <si>
    <t>Karine</t>
  </si>
  <si>
    <t>Loika</t>
  </si>
  <si>
    <t>11ème CHALLENGE SENARTAIS</t>
  </si>
  <si>
    <t>dimanche 01 décembre 2013</t>
  </si>
  <si>
    <t>dimanche 01 décembre 203</t>
  </si>
  <si>
    <t>BADIANE</t>
  </si>
  <si>
    <t>DIAWA</t>
  </si>
  <si>
    <t>BAFFIN</t>
  </si>
  <si>
    <t>TIYA</t>
  </si>
  <si>
    <t>KALLYSSA</t>
  </si>
  <si>
    <t>DUROUX</t>
  </si>
  <si>
    <t>MARGAUX</t>
  </si>
  <si>
    <t>FONTAINE</t>
  </si>
  <si>
    <t>DANAËLLE</t>
  </si>
  <si>
    <t>LAMBERT-VENAULT</t>
  </si>
  <si>
    <t>LOUISE</t>
  </si>
  <si>
    <t>PRONZOLA</t>
  </si>
  <si>
    <t>SEDDIK</t>
  </si>
  <si>
    <t>MANELLE</t>
  </si>
  <si>
    <t>SIDIBE</t>
  </si>
  <si>
    <t>ARMBRUSTER</t>
  </si>
  <si>
    <t>CLÉMENT</t>
  </si>
  <si>
    <t>BOURDON</t>
  </si>
  <si>
    <t>EMERIK</t>
  </si>
  <si>
    <t>BRIGTHON</t>
  </si>
  <si>
    <t>DEVEN</t>
  </si>
  <si>
    <t>DUARTE FERREIRA</t>
  </si>
  <si>
    <t>GIANNI</t>
  </si>
  <si>
    <t>AUGUSTIN</t>
  </si>
  <si>
    <t>GERME</t>
  </si>
  <si>
    <t>LOANN</t>
  </si>
  <si>
    <t>GIORDANI</t>
  </si>
  <si>
    <t>LORIS</t>
  </si>
  <si>
    <t>JEAN-NOEL</t>
  </si>
  <si>
    <t>KÉVIN</t>
  </si>
  <si>
    <t>KACZMAREK</t>
  </si>
  <si>
    <t>PINDIVIC</t>
  </si>
  <si>
    <t>PLATRIER</t>
  </si>
  <si>
    <t>JORIS</t>
  </si>
  <si>
    <t>YLIAN</t>
  </si>
  <si>
    <t>BROUCK</t>
  </si>
  <si>
    <t>LUCILE</t>
  </si>
  <si>
    <t>LARA</t>
  </si>
  <si>
    <t>GALOU</t>
  </si>
  <si>
    <t>TINA</t>
  </si>
  <si>
    <t>GUINANT</t>
  </si>
  <si>
    <t>MELCHY</t>
  </si>
  <si>
    <t>LAPLANCHE</t>
  </si>
  <si>
    <t>LISA</t>
  </si>
  <si>
    <t>DELIVRY</t>
  </si>
  <si>
    <t>MARIE-JOSEPH</t>
  </si>
  <si>
    <t>DAMIEN</t>
  </si>
  <si>
    <t>PORTES</t>
  </si>
  <si>
    <t>MANELE</t>
  </si>
  <si>
    <t>ZERBIB</t>
  </si>
  <si>
    <t>BETTY</t>
  </si>
  <si>
    <t>ARLANDIS</t>
  </si>
  <si>
    <t>AMELIA</t>
  </si>
  <si>
    <t>CORTI</t>
  </si>
  <si>
    <t>PALMONT</t>
  </si>
  <si>
    <t>PEP-BATOUMBOUG</t>
  </si>
  <si>
    <t>LAYANA</t>
  </si>
  <si>
    <t>JADE</t>
  </si>
  <si>
    <t>SARR</t>
  </si>
  <si>
    <t>MARYEM</t>
  </si>
  <si>
    <t>MAYRA</t>
  </si>
  <si>
    <t>WALKER</t>
  </si>
  <si>
    <t>JAELYNA</t>
  </si>
  <si>
    <t>OPEM</t>
  </si>
  <si>
    <t>COUTEL</t>
  </si>
  <si>
    <t>EL BACHA</t>
  </si>
  <si>
    <t>YASSIN</t>
  </si>
  <si>
    <t>GUILLARD</t>
  </si>
  <si>
    <t>EVAN</t>
  </si>
  <si>
    <t>BRUN</t>
  </si>
  <si>
    <t>SOHANE</t>
  </si>
  <si>
    <t>DESZELUS</t>
  </si>
  <si>
    <t>CAMILLE</t>
  </si>
  <si>
    <t>DJIMADOUMADJI</t>
  </si>
  <si>
    <t>SCHEMAEJA</t>
  </si>
  <si>
    <t>EVEDJI</t>
  </si>
  <si>
    <t>NELLY</t>
  </si>
  <si>
    <t>FERREIRA</t>
  </si>
  <si>
    <t>GUERRO</t>
  </si>
  <si>
    <t>ESTEBAN</t>
  </si>
  <si>
    <t>KEBANA</t>
  </si>
  <si>
    <t>JAEL</t>
  </si>
  <si>
    <t>LORNG</t>
  </si>
  <si>
    <t>JOHANA</t>
  </si>
  <si>
    <t>RUSSMANN</t>
  </si>
  <si>
    <t>SAOU</t>
  </si>
  <si>
    <t>SALLY</t>
  </si>
  <si>
    <t>DAMON</t>
  </si>
  <si>
    <t>DUFOUR</t>
  </si>
  <si>
    <t>JAMES</t>
  </si>
  <si>
    <t>MIMOUN</t>
  </si>
  <si>
    <t>EL RHABA</t>
  </si>
  <si>
    <t>MOHAMED ALI</t>
  </si>
  <si>
    <t>KEO</t>
  </si>
  <si>
    <t>LETELLIER</t>
  </si>
  <si>
    <t>CYPRIEN</t>
  </si>
  <si>
    <t>MALAFOSSE</t>
  </si>
  <si>
    <t>KILIAN</t>
  </si>
  <si>
    <t>PANOTIER</t>
  </si>
  <si>
    <t>LENNY-MORGAN</t>
  </si>
  <si>
    <t>RAFIK</t>
  </si>
  <si>
    <t>RAYAN</t>
  </si>
  <si>
    <t>THEPAUT</t>
  </si>
  <si>
    <t>ELOUAN</t>
  </si>
  <si>
    <t>TOURE</t>
  </si>
  <si>
    <t>ALI</t>
  </si>
  <si>
    <t xml:space="preserve">BROCHOT </t>
  </si>
  <si>
    <t>LOISEAU</t>
  </si>
  <si>
    <t>POLONIO</t>
  </si>
  <si>
    <t>TANNOURI</t>
  </si>
  <si>
    <t>TAYSSE</t>
  </si>
  <si>
    <t>ALIX</t>
  </si>
  <si>
    <t>AERIS</t>
  </si>
  <si>
    <t>HELENE</t>
  </si>
  <si>
    <t>AOUANE</t>
  </si>
  <si>
    <t>DESMIER</t>
  </si>
  <si>
    <t>LOUP</t>
  </si>
  <si>
    <t>PANCELOT</t>
  </si>
  <si>
    <t>KAHINA</t>
  </si>
  <si>
    <t>BARTOUCHE</t>
  </si>
  <si>
    <t>OPHELIE</t>
  </si>
  <si>
    <t xml:space="preserve">SEBAS </t>
  </si>
  <si>
    <t xml:space="preserve">HIDEUX </t>
  </si>
  <si>
    <t>JEAN BAPTISTE</t>
  </si>
  <si>
    <t>ZAHDANE</t>
  </si>
  <si>
    <t>NASSIM</t>
  </si>
  <si>
    <t>DEBIASI</t>
  </si>
  <si>
    <t>VIGOT</t>
  </si>
  <si>
    <t>MONNIER</t>
  </si>
  <si>
    <t>THIBAULT</t>
  </si>
  <si>
    <t>BARRAU VAN LANDEGHEM</t>
  </si>
  <si>
    <t>GAEL</t>
  </si>
  <si>
    <t xml:space="preserve">GUYOT </t>
  </si>
  <si>
    <t>BAPTISTE</t>
  </si>
  <si>
    <t>TRYMBULAK</t>
  </si>
  <si>
    <t>MARIANNA</t>
  </si>
  <si>
    <t>MADANI</t>
  </si>
  <si>
    <t>NAILA</t>
  </si>
  <si>
    <t>CHAUVIN</t>
  </si>
  <si>
    <t>GABRIEL</t>
  </si>
  <si>
    <t>HARY</t>
  </si>
  <si>
    <t>REMY</t>
  </si>
  <si>
    <t>MEZZA</t>
  </si>
  <si>
    <t>BENJAMIN</t>
  </si>
  <si>
    <t>ROUSSEAU</t>
  </si>
  <si>
    <t>JULES</t>
  </si>
  <si>
    <t>ROCH</t>
  </si>
  <si>
    <t>KIWANY</t>
  </si>
  <si>
    <t>CIVIL</t>
  </si>
  <si>
    <t>JULIANE</t>
  </si>
  <si>
    <t>JEAMMET</t>
  </si>
  <si>
    <t>MELISSA</t>
  </si>
  <si>
    <t>LENGARD</t>
  </si>
  <si>
    <t xml:space="preserve">LEA </t>
  </si>
  <si>
    <t xml:space="preserve">LEVEUR </t>
  </si>
  <si>
    <t>LOUNA</t>
  </si>
  <si>
    <t xml:space="preserve">LONJARET </t>
  </si>
  <si>
    <t xml:space="preserve">MANDANI </t>
  </si>
  <si>
    <t>LYNA</t>
  </si>
  <si>
    <t>NEN NBAPPE</t>
  </si>
  <si>
    <t>MAYANE</t>
  </si>
  <si>
    <t>CHERBUY</t>
  </si>
  <si>
    <t>GHISLAIN</t>
  </si>
  <si>
    <t>CHEUTIN</t>
  </si>
  <si>
    <t>YANN</t>
  </si>
  <si>
    <t xml:space="preserve">CIVIL </t>
  </si>
  <si>
    <t>DERVAUX</t>
  </si>
  <si>
    <t>FURTADO</t>
  </si>
  <si>
    <t>ANTONY</t>
  </si>
  <si>
    <t>LYLOU</t>
  </si>
  <si>
    <t>KAWAN</t>
  </si>
  <si>
    <t xml:space="preserve">ROYNETTE </t>
  </si>
  <si>
    <t>SARCY</t>
  </si>
  <si>
    <t>LEO</t>
  </si>
  <si>
    <t>SATTA</t>
  </si>
  <si>
    <t>VERT</t>
  </si>
  <si>
    <t>FABIEN</t>
  </si>
  <si>
    <t>Pascal</t>
  </si>
  <si>
    <t>MORIN</t>
  </si>
  <si>
    <t>GROSCHTER</t>
  </si>
  <si>
    <t>BENYOUCEF</t>
  </si>
  <si>
    <t>NOURI</t>
  </si>
  <si>
    <t>KABA</t>
  </si>
  <si>
    <t>HUGO</t>
  </si>
  <si>
    <t>GUEHOUN-ONDZIE</t>
  </si>
  <si>
    <t>MATTHIEU</t>
  </si>
  <si>
    <t>DAVID</t>
  </si>
  <si>
    <t>GUILLET</t>
  </si>
  <si>
    <t>ACHAUME</t>
  </si>
  <si>
    <t>JAYDEN</t>
  </si>
  <si>
    <t>MERWAN</t>
  </si>
  <si>
    <t>PAVOINE</t>
  </si>
  <si>
    <t>FRUGIER</t>
  </si>
  <si>
    <t>GUEHOUN ONDZIE</t>
  </si>
  <si>
    <t>REBECCA</t>
  </si>
  <si>
    <t>MELOT</t>
  </si>
  <si>
    <t>DESGRANGES</t>
  </si>
  <si>
    <t>ALICIA</t>
  </si>
  <si>
    <t>PICOT</t>
  </si>
  <si>
    <t>LOANE</t>
  </si>
  <si>
    <t>O.P.E.M</t>
  </si>
  <si>
    <t>RACHEL LEDENT</t>
  </si>
  <si>
    <t>ANDRE GOURDON</t>
  </si>
  <si>
    <t>LIONEL LEDENT</t>
  </si>
  <si>
    <t>DANIEL DAO</t>
  </si>
  <si>
    <t>STEPHANE GOURDON</t>
  </si>
  <si>
    <t>MAXIME LEDENT</t>
  </si>
  <si>
    <t>AMBRE BERCY</t>
  </si>
  <si>
    <t>DIDIER COLAS</t>
  </si>
  <si>
    <t>CHRISTELLE MONTAILLIE</t>
  </si>
  <si>
    <t>NELIO DOS SANTOS ROSA</t>
  </si>
  <si>
    <t>LAURENT TAYSSE</t>
  </si>
  <si>
    <t>JULIETTE FAURE</t>
  </si>
  <si>
    <t>ANNIE FAURE</t>
  </si>
  <si>
    <t>FATIMA HORMA</t>
  </si>
  <si>
    <t>ERIC ANDRIEU</t>
  </si>
  <si>
    <t>VALERIE LAVOISIER</t>
  </si>
  <si>
    <t>YANNICK GUYOT</t>
  </si>
  <si>
    <t>MICKAEL DEBIASI</t>
  </si>
  <si>
    <t>KARINE JUY</t>
  </si>
  <si>
    <t>KARIN PARIS</t>
  </si>
  <si>
    <t>THIERRY DUJONCQUOY</t>
  </si>
  <si>
    <t>LAURENCE CHERBUY</t>
  </si>
  <si>
    <t>CHRISTOPHE DUBOIS</t>
  </si>
  <si>
    <t>FRED ANGOSTON</t>
  </si>
  <si>
    <t xml:space="preserve">NEJOUM LABDELLI </t>
  </si>
  <si>
    <t>ARIANE GROENWONT</t>
  </si>
  <si>
    <t>ODREANE ARLANDIS</t>
  </si>
  <si>
    <t>ALAIN KERNOA</t>
  </si>
  <si>
    <t>SYLVAIN CHERBUY</t>
  </si>
  <si>
    <t>45pts</t>
  </si>
  <si>
    <t>53pts</t>
  </si>
  <si>
    <t>60pts</t>
  </si>
  <si>
    <t>67pts</t>
  </si>
  <si>
    <t>76pts</t>
  </si>
  <si>
    <t>58pts</t>
  </si>
  <si>
    <t>74pts</t>
  </si>
  <si>
    <t>70pts</t>
  </si>
  <si>
    <t>55pts</t>
  </si>
  <si>
    <t>59pts</t>
  </si>
  <si>
    <t>51pts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</si>
</sst>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00"/>
    <numFmt numFmtId="168" formatCode="d\ mmmm\ yyyy"/>
    <numFmt numFmtId="169" formatCode="0.0%"/>
    <numFmt numFmtId="170" formatCode="[$-40C]dddd\ d\ mmmm\ yyyy"/>
    <numFmt numFmtId="171" formatCode="[$-40C]d\-mmm\-yy;@"/>
    <numFmt numFmtId="172" formatCode="[$€-2]\ #,##0.00_);[Red]\([$€-2]\ #,##0.00\)"/>
  </numFmts>
  <fonts count="7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9"/>
      <name val="Tahoma"/>
      <family val="2"/>
    </font>
    <font>
      <sz val="8"/>
      <name val="Tahoma"/>
      <family val="2"/>
    </font>
    <font>
      <b/>
      <sz val="7"/>
      <name val="Arial"/>
      <family val="0"/>
    </font>
    <font>
      <b/>
      <i/>
      <sz val="9"/>
      <name val="Arial"/>
      <family val="0"/>
    </font>
    <font>
      <b/>
      <i/>
      <sz val="8"/>
      <name val="Tahoma"/>
      <family val="2"/>
    </font>
    <font>
      <b/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color indexed="17"/>
      <name val="Tahoma"/>
      <family val="2"/>
    </font>
    <font>
      <b/>
      <sz val="18"/>
      <color indexed="17"/>
      <name val="Algerian"/>
      <family val="5"/>
    </font>
    <font>
      <b/>
      <sz val="16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b/>
      <sz val="9"/>
      <name val="Tahoma"/>
      <family val="2"/>
    </font>
    <font>
      <b/>
      <sz val="12"/>
      <color indexed="10"/>
      <name val="Arial"/>
      <family val="2"/>
    </font>
    <font>
      <sz val="8"/>
      <color indexed="8"/>
      <name val="Comic Sans MS"/>
      <family val="4"/>
    </font>
    <font>
      <sz val="14"/>
      <color indexed="10"/>
      <name val="Comic Sans MS"/>
      <family val="4"/>
    </font>
    <font>
      <sz val="48"/>
      <name val="Arial"/>
      <family val="2"/>
    </font>
    <font>
      <sz val="72"/>
      <name val="Arial"/>
      <family val="0"/>
    </font>
    <font>
      <sz val="22"/>
      <name val="Comic Sans MS"/>
      <family val="4"/>
    </font>
    <font>
      <sz val="22"/>
      <name val="Arial"/>
      <family val="0"/>
    </font>
    <font>
      <sz val="8"/>
      <name val="Comic Sans MS"/>
      <family val="4"/>
    </font>
    <font>
      <b/>
      <sz val="10"/>
      <name val="Arial"/>
      <family val="2"/>
    </font>
    <font>
      <sz val="18"/>
      <name val="Arial"/>
      <family val="0"/>
    </font>
    <font>
      <sz val="8.05"/>
      <color indexed="8"/>
      <name val="Comic Sans MS"/>
      <family val="4"/>
    </font>
    <font>
      <sz val="18"/>
      <name val="Tahoma"/>
      <family val="2"/>
    </font>
    <font>
      <sz val="16"/>
      <name val="Tahoma"/>
      <family val="2"/>
    </font>
    <font>
      <b/>
      <u val="single"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9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Tahoma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31"/>
      </patternFill>
    </fill>
    <fill>
      <patternFill patternType="gray0625">
        <bgColor indexed="26"/>
      </patternFill>
    </fill>
    <fill>
      <patternFill patternType="solid">
        <fgColor indexed="13"/>
        <bgColor indexed="64"/>
      </patternFill>
    </fill>
    <fill>
      <patternFill patternType="gray125">
        <bgColor indexed="1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 diagonalUp="1" diagonalDown="1">
      <left style="thin"/>
      <right style="thin"/>
      <top style="thin"/>
      <bottom style="thin"/>
      <diagonal style="thin">
        <color indexed="10"/>
      </diagonal>
    </border>
    <border diagonalUp="1" diagonalDown="1">
      <left>
        <color indexed="63"/>
      </left>
      <right style="thin"/>
      <top style="thin"/>
      <bottom style="thin"/>
      <diagonal style="thin">
        <color indexed="10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10"/>
      </diagonal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4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66" fontId="7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166" fontId="7" fillId="33" borderId="0" xfId="0" applyNumberFormat="1" applyFont="1" applyFill="1" applyAlignment="1">
      <alignment horizontal="right"/>
    </xf>
    <xf numFmtId="2" fontId="7" fillId="34" borderId="0" xfId="0" applyNumberFormat="1" applyFont="1" applyFill="1" applyAlignment="1">
      <alignment horizontal="right"/>
    </xf>
    <xf numFmtId="2" fontId="7" fillId="33" borderId="0" xfId="0" applyNumberFormat="1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4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right"/>
    </xf>
    <xf numFmtId="0" fontId="8" fillId="34" borderId="0" xfId="0" applyFont="1" applyFill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66" fontId="8" fillId="33" borderId="0" xfId="0" applyNumberFormat="1" applyFont="1" applyFill="1" applyAlignment="1">
      <alignment horizontal="right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166" fontId="7" fillId="33" borderId="16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2" fontId="7" fillId="34" borderId="16" xfId="0" applyNumberFormat="1" applyFont="1" applyFill="1" applyBorder="1" applyAlignment="1">
      <alignment horizontal="right"/>
    </xf>
    <xf numFmtId="2" fontId="7" fillId="33" borderId="16" xfId="0" applyNumberFormat="1" applyFont="1" applyFill="1" applyBorder="1" applyAlignment="1">
      <alignment horizontal="right"/>
    </xf>
    <xf numFmtId="0" fontId="7" fillId="34" borderId="16" xfId="0" applyFont="1" applyFill="1" applyBorder="1" applyAlignment="1">
      <alignment horizontal="center"/>
    </xf>
    <xf numFmtId="1" fontId="7" fillId="33" borderId="17" xfId="0" applyNumberFormat="1" applyFont="1" applyFill="1" applyBorder="1" applyAlignment="1">
      <alignment horizontal="center"/>
    </xf>
    <xf numFmtId="1" fontId="7" fillId="33" borderId="0" xfId="0" applyNumberFormat="1" applyFont="1" applyFill="1" applyAlignment="1">
      <alignment horizontal="center"/>
    </xf>
    <xf numFmtId="0" fontId="9" fillId="35" borderId="18" xfId="0" applyFont="1" applyFill="1" applyBorder="1" applyAlignment="1">
      <alignment horizontal="center"/>
    </xf>
    <xf numFmtId="166" fontId="9" fillId="36" borderId="18" xfId="0" applyNumberFormat="1" applyFont="1" applyFill="1" applyBorder="1" applyAlignment="1">
      <alignment/>
    </xf>
    <xf numFmtId="0" fontId="9" fillId="37" borderId="18" xfId="0" applyFont="1" applyFill="1" applyBorder="1" applyAlignment="1">
      <alignment horizontal="center"/>
    </xf>
    <xf numFmtId="1" fontId="6" fillId="37" borderId="18" xfId="0" applyNumberFormat="1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166" fontId="9" fillId="33" borderId="0" xfId="0" applyNumberFormat="1" applyFont="1" applyFill="1" applyAlignment="1">
      <alignment/>
    </xf>
    <xf numFmtId="166" fontId="6" fillId="33" borderId="0" xfId="0" applyNumberFormat="1" applyFont="1" applyFill="1" applyAlignment="1">
      <alignment/>
    </xf>
    <xf numFmtId="0" fontId="9" fillId="36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4" borderId="0" xfId="0" applyNumberFormat="1" applyFont="1" applyFill="1" applyAlignment="1">
      <alignment horizontal="center"/>
    </xf>
    <xf numFmtId="2" fontId="7" fillId="34" borderId="16" xfId="0" applyNumberFormat="1" applyFont="1" applyFill="1" applyBorder="1" applyAlignment="1">
      <alignment horizontal="center"/>
    </xf>
    <xf numFmtId="2" fontId="9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13" fillId="38" borderId="19" xfId="0" applyFont="1" applyFill="1" applyBorder="1" applyAlignment="1">
      <alignment/>
    </xf>
    <xf numFmtId="0" fontId="13" fillId="38" borderId="20" xfId="0" applyFont="1" applyFill="1" applyBorder="1" applyAlignment="1">
      <alignment/>
    </xf>
    <xf numFmtId="0" fontId="13" fillId="38" borderId="20" xfId="0" applyFont="1" applyFill="1" applyBorder="1" applyAlignment="1">
      <alignment horizontal="center"/>
    </xf>
    <xf numFmtId="0" fontId="13" fillId="38" borderId="17" xfId="0" applyFont="1" applyFill="1" applyBorder="1" applyAlignment="1">
      <alignment horizontal="center"/>
    </xf>
    <xf numFmtId="166" fontId="13" fillId="39" borderId="0" xfId="0" applyNumberFormat="1" applyFont="1" applyFill="1" applyAlignment="1">
      <alignment horizontal="right"/>
    </xf>
    <xf numFmtId="0" fontId="13" fillId="38" borderId="19" xfId="0" applyFont="1" applyFill="1" applyBorder="1" applyAlignment="1">
      <alignment/>
    </xf>
    <xf numFmtId="0" fontId="13" fillId="38" borderId="20" xfId="0" applyNumberFormat="1" applyFont="1" applyFill="1" applyBorder="1" applyAlignment="1">
      <alignment/>
    </xf>
    <xf numFmtId="0" fontId="13" fillId="38" borderId="20" xfId="0" applyFont="1" applyFill="1" applyBorder="1" applyAlignment="1">
      <alignment/>
    </xf>
    <xf numFmtId="2" fontId="13" fillId="38" borderId="20" xfId="0" applyNumberFormat="1" applyFont="1" applyFill="1" applyBorder="1" applyAlignment="1">
      <alignment horizontal="center"/>
    </xf>
    <xf numFmtId="2" fontId="13" fillId="39" borderId="0" xfId="0" applyNumberFormat="1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0" borderId="21" xfId="0" applyFont="1" applyFill="1" applyBorder="1" applyAlignment="1">
      <alignment/>
    </xf>
    <xf numFmtId="1" fontId="6" fillId="34" borderId="17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166" fontId="6" fillId="34" borderId="0" xfId="0" applyNumberFormat="1" applyFont="1" applyFill="1" applyAlignment="1">
      <alignment horizontal="right"/>
    </xf>
    <xf numFmtId="0" fontId="6" fillId="0" borderId="21" xfId="0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2" fontId="6" fillId="34" borderId="0" xfId="0" applyNumberFormat="1" applyFont="1" applyFill="1" applyAlignment="1">
      <alignment horizontal="right"/>
    </xf>
    <xf numFmtId="0" fontId="6" fillId="0" borderId="17" xfId="0" applyFont="1" applyFill="1" applyBorder="1" applyAlignment="1">
      <alignment/>
    </xf>
    <xf numFmtId="0" fontId="13" fillId="37" borderId="15" xfId="0" applyFont="1" applyFill="1" applyBorder="1" applyAlignment="1">
      <alignment/>
    </xf>
    <xf numFmtId="0" fontId="13" fillId="37" borderId="16" xfId="0" applyFont="1" applyFill="1" applyBorder="1" applyAlignment="1">
      <alignment/>
    </xf>
    <xf numFmtId="1" fontId="13" fillId="37" borderId="16" xfId="0" applyNumberFormat="1" applyFont="1" applyFill="1" applyBorder="1" applyAlignment="1">
      <alignment horizontal="center"/>
    </xf>
    <xf numFmtId="0" fontId="14" fillId="37" borderId="17" xfId="0" applyFont="1" applyFill="1" applyBorder="1" applyAlignment="1">
      <alignment horizontal="center"/>
    </xf>
    <xf numFmtId="0" fontId="13" fillId="37" borderId="15" xfId="0" applyFont="1" applyFill="1" applyBorder="1" applyAlignment="1">
      <alignment/>
    </xf>
    <xf numFmtId="0" fontId="13" fillId="37" borderId="16" xfId="0" applyNumberFormat="1" applyFont="1" applyFill="1" applyBorder="1" applyAlignment="1">
      <alignment/>
    </xf>
    <xf numFmtId="0" fontId="13" fillId="37" borderId="16" xfId="0" applyFont="1" applyFill="1" applyBorder="1" applyAlignment="1">
      <alignment/>
    </xf>
    <xf numFmtId="0" fontId="15" fillId="37" borderId="17" xfId="0" applyFont="1" applyFill="1" applyBorder="1" applyAlignment="1">
      <alignment horizontal="center"/>
    </xf>
    <xf numFmtId="0" fontId="13" fillId="40" borderId="15" xfId="0" applyFont="1" applyFill="1" applyBorder="1" applyAlignment="1">
      <alignment/>
    </xf>
    <xf numFmtId="0" fontId="13" fillId="40" borderId="20" xfId="0" applyFont="1" applyFill="1" applyBorder="1" applyAlignment="1">
      <alignment/>
    </xf>
    <xf numFmtId="1" fontId="13" fillId="40" borderId="16" xfId="0" applyNumberFormat="1" applyFont="1" applyFill="1" applyBorder="1" applyAlignment="1">
      <alignment horizontal="center"/>
    </xf>
    <xf numFmtId="0" fontId="14" fillId="40" borderId="17" xfId="0" applyFont="1" applyFill="1" applyBorder="1" applyAlignment="1">
      <alignment horizontal="center"/>
    </xf>
    <xf numFmtId="0" fontId="13" fillId="40" borderId="15" xfId="0" applyFont="1" applyFill="1" applyBorder="1" applyAlignment="1">
      <alignment/>
    </xf>
    <xf numFmtId="0" fontId="13" fillId="40" borderId="20" xfId="0" applyNumberFormat="1" applyFont="1" applyFill="1" applyBorder="1" applyAlignment="1">
      <alignment/>
    </xf>
    <xf numFmtId="0" fontId="13" fillId="40" borderId="20" xfId="0" applyFont="1" applyFill="1" applyBorder="1" applyAlignment="1">
      <alignment/>
    </xf>
    <xf numFmtId="0" fontId="13" fillId="41" borderId="15" xfId="0" applyFont="1" applyFill="1" applyBorder="1" applyAlignment="1">
      <alignment/>
    </xf>
    <xf numFmtId="0" fontId="13" fillId="41" borderId="16" xfId="0" applyFont="1" applyFill="1" applyBorder="1" applyAlignment="1">
      <alignment/>
    </xf>
    <xf numFmtId="1" fontId="13" fillId="41" borderId="16" xfId="0" applyNumberFormat="1" applyFont="1" applyFill="1" applyBorder="1" applyAlignment="1">
      <alignment horizontal="center"/>
    </xf>
    <xf numFmtId="0" fontId="14" fillId="41" borderId="17" xfId="0" applyFont="1" applyFill="1" applyBorder="1" applyAlignment="1">
      <alignment horizontal="center"/>
    </xf>
    <xf numFmtId="0" fontId="13" fillId="41" borderId="15" xfId="0" applyFont="1" applyFill="1" applyBorder="1" applyAlignment="1">
      <alignment/>
    </xf>
    <xf numFmtId="0" fontId="13" fillId="41" borderId="16" xfId="0" applyNumberFormat="1" applyFont="1" applyFill="1" applyBorder="1" applyAlignment="1">
      <alignment/>
    </xf>
    <xf numFmtId="0" fontId="13" fillId="41" borderId="16" xfId="0" applyFont="1" applyFill="1" applyBorder="1" applyAlignment="1">
      <alignment/>
    </xf>
    <xf numFmtId="0" fontId="15" fillId="41" borderId="16" xfId="0" applyFont="1" applyFill="1" applyBorder="1" applyAlignment="1">
      <alignment horizontal="center"/>
    </xf>
    <xf numFmtId="166" fontId="9" fillId="34" borderId="0" xfId="0" applyNumberFormat="1" applyFont="1" applyFill="1" applyAlignment="1">
      <alignment/>
    </xf>
    <xf numFmtId="2" fontId="13" fillId="38" borderId="16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166" fontId="6" fillId="34" borderId="17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6" fillId="34" borderId="17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166" fontId="6" fillId="34" borderId="21" xfId="0" applyNumberFormat="1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166" fontId="13" fillId="37" borderId="16" xfId="0" applyNumberFormat="1" applyFont="1" applyFill="1" applyBorder="1" applyAlignment="1">
      <alignment horizontal="center"/>
    </xf>
    <xf numFmtId="0" fontId="13" fillId="40" borderId="16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2" fontId="13" fillId="40" borderId="16" xfId="0" applyNumberFormat="1" applyFont="1" applyFill="1" applyBorder="1" applyAlignment="1">
      <alignment horizontal="center"/>
    </xf>
    <xf numFmtId="166" fontId="13" fillId="41" borderId="16" xfId="0" applyNumberFormat="1" applyFont="1" applyFill="1" applyBorder="1" applyAlignment="1">
      <alignment horizontal="center"/>
    </xf>
    <xf numFmtId="0" fontId="13" fillId="41" borderId="17" xfId="0" applyFont="1" applyFill="1" applyBorder="1" applyAlignment="1">
      <alignment horizontal="center"/>
    </xf>
    <xf numFmtId="2" fontId="13" fillId="41" borderId="16" xfId="0" applyNumberFormat="1" applyFont="1" applyFill="1" applyBorder="1" applyAlignment="1">
      <alignment horizontal="center"/>
    </xf>
    <xf numFmtId="0" fontId="15" fillId="41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2" fontId="6" fillId="34" borderId="17" xfId="0" applyNumberFormat="1" applyFont="1" applyFill="1" applyBorder="1" applyAlignment="1">
      <alignment horizontal="center"/>
    </xf>
    <xf numFmtId="2" fontId="6" fillId="34" borderId="2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4" borderId="0" xfId="0" applyFont="1" applyFill="1" applyAlignment="1">
      <alignment horizontal="center"/>
    </xf>
    <xf numFmtId="166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8" fillId="34" borderId="0" xfId="0" applyFont="1" applyFill="1" applyAlignment="1">
      <alignment horizontal="center"/>
    </xf>
    <xf numFmtId="166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166" fontId="17" fillId="42" borderId="23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2" fontId="17" fillId="42" borderId="23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34" borderId="25" xfId="0" applyFont="1" applyFill="1" applyBorder="1" applyAlignment="1">
      <alignment horizontal="center" vertical="center" wrapText="1"/>
    </xf>
    <xf numFmtId="166" fontId="17" fillId="42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2" fontId="17" fillId="42" borderId="14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166" fontId="16" fillId="0" borderId="27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166" fontId="16" fillId="0" borderId="17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166" fontId="16" fillId="43" borderId="17" xfId="0" applyNumberFormat="1" applyFont="1" applyFill="1" applyBorder="1" applyAlignment="1">
      <alignment horizontal="center"/>
    </xf>
    <xf numFmtId="2" fontId="16" fillId="43" borderId="17" xfId="0" applyNumberFormat="1" applyFont="1" applyFill="1" applyBorder="1" applyAlignment="1">
      <alignment horizontal="center"/>
    </xf>
    <xf numFmtId="166" fontId="16" fillId="42" borderId="17" xfId="0" applyNumberFormat="1" applyFont="1" applyFill="1" applyBorder="1" applyAlignment="1">
      <alignment horizontal="center"/>
    </xf>
    <xf numFmtId="2" fontId="16" fillId="42" borderId="17" xfId="0" applyNumberFormat="1" applyFont="1" applyFill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2" fontId="8" fillId="34" borderId="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" fontId="6" fillId="37" borderId="32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2" fontId="7" fillId="34" borderId="0" xfId="0" applyNumberFormat="1" applyFont="1" applyFill="1" applyBorder="1" applyAlignment="1">
      <alignment horizontal="center"/>
    </xf>
    <xf numFmtId="0" fontId="9" fillId="44" borderId="19" xfId="0" applyFont="1" applyFill="1" applyBorder="1" applyAlignment="1">
      <alignment horizontal="center"/>
    </xf>
    <xf numFmtId="0" fontId="9" fillId="44" borderId="20" xfId="0" applyFont="1" applyFill="1" applyBorder="1" applyAlignment="1">
      <alignment horizontal="center"/>
    </xf>
    <xf numFmtId="2" fontId="9" fillId="44" borderId="20" xfId="0" applyNumberFormat="1" applyFont="1" applyFill="1" applyBorder="1" applyAlignment="1">
      <alignment horizontal="center"/>
    </xf>
    <xf numFmtId="0" fontId="12" fillId="44" borderId="18" xfId="0" applyFont="1" applyFill="1" applyBorder="1" applyAlignment="1">
      <alignment horizontal="center"/>
    </xf>
    <xf numFmtId="0" fontId="8" fillId="44" borderId="2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9" fillId="38" borderId="20" xfId="0" applyFont="1" applyFill="1" applyBorder="1" applyAlignment="1">
      <alignment/>
    </xf>
    <xf numFmtId="0" fontId="9" fillId="38" borderId="20" xfId="0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166" fontId="13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166" fontId="13" fillId="33" borderId="0" xfId="0" applyNumberFormat="1" applyFont="1" applyFill="1" applyBorder="1" applyAlignment="1">
      <alignment horizontal="right"/>
    </xf>
    <xf numFmtId="2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66" fontId="8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6" fillId="0" borderId="17" xfId="0" applyFont="1" applyBorder="1" applyAlignment="1">
      <alignment horizontal="center"/>
    </xf>
    <xf numFmtId="0" fontId="23" fillId="38" borderId="16" xfId="0" applyFont="1" applyFill="1" applyBorder="1" applyAlignment="1">
      <alignment horizontal="left"/>
    </xf>
    <xf numFmtId="2" fontId="9" fillId="38" borderId="2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66" fontId="17" fillId="45" borderId="23" xfId="0" applyNumberFormat="1" applyFont="1" applyFill="1" applyBorder="1" applyAlignment="1">
      <alignment horizontal="center" vertical="center" wrapText="1"/>
    </xf>
    <xf numFmtId="166" fontId="17" fillId="45" borderId="14" xfId="0" applyNumberFormat="1" applyFont="1" applyFill="1" applyBorder="1" applyAlignment="1">
      <alignment horizontal="center" vertical="center" wrapText="1"/>
    </xf>
    <xf numFmtId="2" fontId="17" fillId="45" borderId="23" xfId="0" applyNumberFormat="1" applyFont="1" applyFill="1" applyBorder="1" applyAlignment="1">
      <alignment horizontal="center" vertical="center" wrapText="1"/>
    </xf>
    <xf numFmtId="2" fontId="17" fillId="45" borderId="14" xfId="0" applyNumberFormat="1" applyFont="1" applyFill="1" applyBorder="1" applyAlignment="1">
      <alignment horizontal="center" vertical="center" wrapText="1"/>
    </xf>
    <xf numFmtId="166" fontId="17" fillId="45" borderId="33" xfId="0" applyNumberFormat="1" applyFont="1" applyFill="1" applyBorder="1" applyAlignment="1">
      <alignment horizontal="center" vertical="center" wrapText="1"/>
    </xf>
    <xf numFmtId="166" fontId="16" fillId="0" borderId="28" xfId="0" applyNumberFormat="1" applyFont="1" applyBorder="1" applyAlignment="1">
      <alignment horizontal="center"/>
    </xf>
    <xf numFmtId="166" fontId="16" fillId="0" borderId="30" xfId="0" applyNumberFormat="1" applyFont="1" applyBorder="1" applyAlignment="1">
      <alignment horizontal="center"/>
    </xf>
    <xf numFmtId="166" fontId="16" fillId="43" borderId="30" xfId="0" applyNumberFormat="1" applyFont="1" applyFill="1" applyBorder="1" applyAlignment="1">
      <alignment horizontal="center"/>
    </xf>
    <xf numFmtId="166" fontId="16" fillId="45" borderId="30" xfId="0" applyNumberFormat="1" applyFont="1" applyFill="1" applyBorder="1" applyAlignment="1">
      <alignment horizontal="center"/>
    </xf>
    <xf numFmtId="166" fontId="16" fillId="43" borderId="34" xfId="0" applyNumberFormat="1" applyFont="1" applyFill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166" fontId="17" fillId="45" borderId="36" xfId="0" applyNumberFormat="1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2" fontId="16" fillId="0" borderId="38" xfId="0" applyNumberFormat="1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2" fontId="17" fillId="0" borderId="0" xfId="0" applyNumberFormat="1" applyFont="1" applyAlignment="1">
      <alignment horizontal="center" vertical="center"/>
    </xf>
    <xf numFmtId="2" fontId="16" fillId="0" borderId="30" xfId="0" applyNumberFormat="1" applyFont="1" applyBorder="1" applyAlignment="1">
      <alignment horizontal="center"/>
    </xf>
    <xf numFmtId="2" fontId="16" fillId="43" borderId="30" xfId="0" applyNumberFormat="1" applyFont="1" applyFill="1" applyBorder="1" applyAlignment="1">
      <alignment horizontal="center"/>
    </xf>
    <xf numFmtId="2" fontId="16" fillId="45" borderId="30" xfId="0" applyNumberFormat="1" applyFont="1" applyFill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2" fontId="16" fillId="43" borderId="34" xfId="0" applyNumberFormat="1" applyFont="1" applyFill="1" applyBorder="1" applyAlignment="1">
      <alignment horizontal="center"/>
    </xf>
    <xf numFmtId="2" fontId="19" fillId="0" borderId="0" xfId="0" applyNumberFormat="1" applyFont="1" applyAlignment="1">
      <alignment horizontal="left" vertical="center"/>
    </xf>
    <xf numFmtId="2" fontId="20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horizontal="left" vertical="center"/>
    </xf>
    <xf numFmtId="2" fontId="16" fillId="0" borderId="42" xfId="0" applyNumberFormat="1" applyFont="1" applyBorder="1" applyAlignment="1">
      <alignment horizontal="center"/>
    </xf>
    <xf numFmtId="2" fontId="16" fillId="43" borderId="42" xfId="0" applyNumberFormat="1" applyFont="1" applyFill="1" applyBorder="1" applyAlignment="1">
      <alignment horizontal="center"/>
    </xf>
    <xf numFmtId="2" fontId="16" fillId="45" borderId="42" xfId="0" applyNumberFormat="1" applyFont="1" applyFill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43" borderId="4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66" fontId="16" fillId="46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2" fontId="9" fillId="47" borderId="18" xfId="0" applyNumberFormat="1" applyFont="1" applyFill="1" applyBorder="1" applyAlignment="1">
      <alignment/>
    </xf>
    <xf numFmtId="0" fontId="9" fillId="47" borderId="18" xfId="0" applyFont="1" applyFill="1" applyBorder="1" applyAlignment="1">
      <alignment horizontal="center"/>
    </xf>
    <xf numFmtId="2" fontId="9" fillId="47" borderId="17" xfId="0" applyNumberFormat="1" applyFont="1" applyFill="1" applyBorder="1" applyAlignment="1">
      <alignment/>
    </xf>
    <xf numFmtId="0" fontId="10" fillId="47" borderId="17" xfId="0" applyFont="1" applyFill="1" applyBorder="1" applyAlignment="1">
      <alignment horizontal="center"/>
    </xf>
    <xf numFmtId="2" fontId="9" fillId="40" borderId="18" xfId="0" applyNumberFormat="1" applyFont="1" applyFill="1" applyBorder="1" applyAlignment="1">
      <alignment/>
    </xf>
    <xf numFmtId="0" fontId="9" fillId="40" borderId="18" xfId="0" applyFont="1" applyFill="1" applyBorder="1" applyAlignment="1">
      <alignment horizontal="center"/>
    </xf>
    <xf numFmtId="0" fontId="10" fillId="40" borderId="17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left"/>
    </xf>
    <xf numFmtId="0" fontId="9" fillId="35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66" fontId="8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45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59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0" fillId="0" borderId="0" xfId="0" applyAlignment="1">
      <alignment horizontal="center"/>
    </xf>
    <xf numFmtId="166" fontId="8" fillId="33" borderId="0" xfId="0" applyNumberFormat="1" applyFont="1" applyFill="1" applyAlignment="1">
      <alignment horizontal="center"/>
    </xf>
    <xf numFmtId="0" fontId="31" fillId="0" borderId="32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1" fontId="6" fillId="37" borderId="17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66" fontId="9" fillId="36" borderId="17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166" fontId="6" fillId="34" borderId="0" xfId="0" applyNumberFormat="1" applyFont="1" applyFill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13" fillId="38" borderId="20" xfId="0" applyFont="1" applyFill="1" applyBorder="1" applyAlignment="1">
      <alignment/>
    </xf>
    <xf numFmtId="0" fontId="13" fillId="38" borderId="18" xfId="0" applyFont="1" applyFill="1" applyBorder="1" applyAlignment="1">
      <alignment horizontal="center"/>
    </xf>
    <xf numFmtId="0" fontId="6" fillId="0" borderId="61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2" fontId="6" fillId="34" borderId="62" xfId="0" applyNumberFormat="1" applyFont="1" applyFill="1" applyBorder="1" applyAlignment="1">
      <alignment horizontal="center"/>
    </xf>
    <xf numFmtId="0" fontId="11" fillId="34" borderId="62" xfId="0" applyFont="1" applyFill="1" applyBorder="1" applyAlignment="1">
      <alignment horizontal="center"/>
    </xf>
    <xf numFmtId="2" fontId="9" fillId="47" borderId="17" xfId="0" applyNumberFormat="1" applyFont="1" applyFill="1" applyBorder="1" applyAlignment="1">
      <alignment horizontal="center" vertical="center"/>
    </xf>
    <xf numFmtId="2" fontId="9" fillId="48" borderId="17" xfId="0" applyNumberFormat="1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/>
    </xf>
    <xf numFmtId="0" fontId="6" fillId="34" borderId="62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2" fontId="6" fillId="34" borderId="61" xfId="0" applyNumberFormat="1" applyFont="1" applyFill="1" applyBorder="1" applyAlignment="1">
      <alignment horizontal="center"/>
    </xf>
    <xf numFmtId="0" fontId="6" fillId="34" borderId="63" xfId="0" applyFont="1" applyFill="1" applyBorder="1" applyAlignment="1">
      <alignment/>
    </xf>
    <xf numFmtId="2" fontId="6" fillId="34" borderId="0" xfId="0" applyNumberFormat="1" applyFont="1" applyFill="1" applyAlignment="1">
      <alignment horizontal="center" vertical="center"/>
    </xf>
    <xf numFmtId="2" fontId="9" fillId="40" borderId="17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2" fontId="6" fillId="34" borderId="0" xfId="0" applyNumberFormat="1" applyFont="1" applyFill="1" applyAlignment="1">
      <alignment/>
    </xf>
    <xf numFmtId="17" fontId="0" fillId="33" borderId="0" xfId="0" applyNumberFormat="1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32" fillId="33" borderId="32" xfId="0" applyFont="1" applyFill="1" applyBorder="1" applyAlignment="1">
      <alignment horizontal="center" wrapText="1"/>
    </xf>
    <xf numFmtId="0" fontId="32" fillId="33" borderId="0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2" fillId="33" borderId="25" xfId="0" applyFont="1" applyFill="1" applyBorder="1" applyAlignment="1">
      <alignment horizontal="center"/>
    </xf>
    <xf numFmtId="0" fontId="32" fillId="33" borderId="32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3" fillId="0" borderId="0" xfId="0" applyFont="1" applyAlignment="1">
      <alignment horizontal="center"/>
    </xf>
    <xf numFmtId="166" fontId="9" fillId="36" borderId="18" xfId="0" applyNumberFormat="1" applyFont="1" applyFill="1" applyBorder="1" applyAlignment="1">
      <alignment horizontal="center"/>
    </xf>
    <xf numFmtId="2" fontId="9" fillId="47" borderId="18" xfId="0" applyNumberFormat="1" applyFont="1" applyFill="1" applyBorder="1" applyAlignment="1">
      <alignment horizontal="center"/>
    </xf>
    <xf numFmtId="2" fontId="9" fillId="40" borderId="18" xfId="0" applyNumberFormat="1" applyFont="1" applyFill="1" applyBorder="1" applyAlignment="1">
      <alignment horizontal="center"/>
    </xf>
    <xf numFmtId="0" fontId="9" fillId="37" borderId="18" xfId="0" applyFont="1" applyFill="1" applyBorder="1" applyAlignment="1">
      <alignment/>
    </xf>
    <xf numFmtId="1" fontId="9" fillId="37" borderId="18" xfId="0" applyNumberFormat="1" applyFont="1" applyFill="1" applyBorder="1" applyAlignment="1">
      <alignment horizontal="center"/>
    </xf>
    <xf numFmtId="2" fontId="16" fillId="46" borderId="42" xfId="0" applyNumberFormat="1" applyFont="1" applyFill="1" applyBorder="1" applyAlignment="1">
      <alignment horizontal="center"/>
    </xf>
    <xf numFmtId="49" fontId="31" fillId="0" borderId="32" xfId="0" applyNumberFormat="1" applyFont="1" applyFill="1" applyBorder="1" applyAlignment="1">
      <alignment vertical="center"/>
    </xf>
    <xf numFmtId="49" fontId="31" fillId="0" borderId="32" xfId="0" applyNumberFormat="1" applyFont="1" applyBorder="1" applyAlignment="1">
      <alignment horizontal="center" vertical="center"/>
    </xf>
    <xf numFmtId="49" fontId="31" fillId="0" borderId="32" xfId="0" applyNumberFormat="1" applyFont="1" applyBorder="1" applyAlignment="1">
      <alignment horizontal="left" vertical="center"/>
    </xf>
    <xf numFmtId="0" fontId="31" fillId="0" borderId="32" xfId="0" applyNumberFormat="1" applyFont="1" applyBorder="1" applyAlignment="1">
      <alignment horizontal="center" vertical="center"/>
    </xf>
    <xf numFmtId="0" fontId="31" fillId="0" borderId="32" xfId="0" applyFont="1" applyFill="1" applyBorder="1" applyAlignment="1">
      <alignment horizontal="left" vertical="center"/>
    </xf>
    <xf numFmtId="0" fontId="31" fillId="0" borderId="32" xfId="0" applyFont="1" applyFill="1" applyBorder="1" applyAlignment="1">
      <alignment vertical="center"/>
    </xf>
    <xf numFmtId="0" fontId="34" fillId="0" borderId="32" xfId="0" applyNumberFormat="1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left" vertical="center"/>
    </xf>
    <xf numFmtId="0" fontId="31" fillId="0" borderId="32" xfId="52" applyFont="1" applyFill="1" applyBorder="1" applyAlignment="1">
      <alignment horizontal="center" vertical="center"/>
      <protection/>
    </xf>
    <xf numFmtId="0" fontId="31" fillId="0" borderId="32" xfId="52" applyFont="1" applyFill="1" applyBorder="1" applyAlignment="1">
      <alignment vertical="center"/>
      <protection/>
    </xf>
    <xf numFmtId="0" fontId="31" fillId="0" borderId="32" xfId="0" applyFont="1" applyBorder="1" applyAlignment="1">
      <alignment vertical="center"/>
    </xf>
    <xf numFmtId="0" fontId="31" fillId="0" borderId="32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1" fontId="13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0" fontId="31" fillId="34" borderId="0" xfId="0" applyFont="1" applyFill="1" applyBorder="1" applyAlignment="1">
      <alignment horizontal="center"/>
    </xf>
    <xf numFmtId="49" fontId="31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13" xfId="0" applyFont="1" applyFill="1" applyBorder="1" applyAlignment="1">
      <alignment/>
    </xf>
    <xf numFmtId="166" fontId="6" fillId="34" borderId="0" xfId="0" applyNumberFormat="1" applyFont="1" applyFill="1" applyAlignment="1">
      <alignment/>
    </xf>
    <xf numFmtId="2" fontId="6" fillId="34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2" fillId="44" borderId="32" xfId="0" applyFont="1" applyFill="1" applyBorder="1" applyAlignment="1">
      <alignment horizontal="center"/>
    </xf>
    <xf numFmtId="0" fontId="32" fillId="46" borderId="3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9" fillId="36" borderId="17" xfId="0" applyNumberFormat="1" applyFont="1" applyFill="1" applyBorder="1" applyAlignment="1">
      <alignment horizontal="center"/>
    </xf>
    <xf numFmtId="166" fontId="9" fillId="36" borderId="17" xfId="0" applyNumberFormat="1" applyFont="1" applyFill="1" applyBorder="1" applyAlignment="1">
      <alignment horizontal="center"/>
    </xf>
    <xf numFmtId="2" fontId="9" fillId="47" borderId="17" xfId="0" applyNumberFormat="1" applyFont="1" applyFill="1" applyBorder="1" applyAlignment="1">
      <alignment horizontal="center"/>
    </xf>
    <xf numFmtId="2" fontId="9" fillId="40" borderId="17" xfId="0" applyNumberFormat="1" applyFont="1" applyFill="1" applyBorder="1" applyAlignment="1">
      <alignment horizontal="center"/>
    </xf>
    <xf numFmtId="0" fontId="31" fillId="0" borderId="32" xfId="52" applyFont="1" applyFill="1" applyBorder="1" applyAlignment="1">
      <alignment horizontal="center"/>
      <protection/>
    </xf>
    <xf numFmtId="0" fontId="31" fillId="0" borderId="32" xfId="52" applyFont="1" applyFill="1" applyBorder="1">
      <alignment/>
      <protection/>
    </xf>
    <xf numFmtId="0" fontId="31" fillId="0" borderId="32" xfId="0" applyFont="1" applyBorder="1" applyAlignment="1">
      <alignment/>
    </xf>
    <xf numFmtId="0" fontId="25" fillId="0" borderId="32" xfId="0" applyFont="1" applyBorder="1" applyAlignment="1">
      <alignment horizontal="center"/>
    </xf>
    <xf numFmtId="0" fontId="25" fillId="0" borderId="32" xfId="0" applyFont="1" applyBorder="1" applyAlignment="1">
      <alignment horizontal="left"/>
    </xf>
    <xf numFmtId="0" fontId="31" fillId="0" borderId="32" xfId="52" applyFont="1" applyBorder="1" applyAlignment="1">
      <alignment horizontal="center"/>
      <protection/>
    </xf>
    <xf numFmtId="0" fontId="31" fillId="0" borderId="32" xfId="0" applyFont="1" applyFill="1" applyBorder="1" applyAlignment="1">
      <alignment/>
    </xf>
    <xf numFmtId="0" fontId="31" fillId="0" borderId="32" xfId="0" applyFont="1" applyFill="1" applyBorder="1" applyAlignment="1">
      <alignment horizontal="left"/>
    </xf>
    <xf numFmtId="0" fontId="31" fillId="0" borderId="32" xfId="0" applyNumberFormat="1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32" fillId="49" borderId="32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74" fillId="37" borderId="17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1" fontId="9" fillId="37" borderId="17" xfId="0" applyNumberFormat="1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/>
    </xf>
    <xf numFmtId="2" fontId="9" fillId="47" borderId="17" xfId="0" applyNumberFormat="1" applyFont="1" applyFill="1" applyBorder="1" applyAlignment="1">
      <alignment horizontal="center"/>
    </xf>
    <xf numFmtId="0" fontId="22" fillId="34" borderId="21" xfId="0" applyFont="1" applyFill="1" applyBorder="1" applyAlignment="1">
      <alignment/>
    </xf>
    <xf numFmtId="0" fontId="22" fillId="34" borderId="17" xfId="0" applyFont="1" applyFill="1" applyBorder="1" applyAlignment="1">
      <alignment/>
    </xf>
    <xf numFmtId="0" fontId="22" fillId="34" borderId="17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/>
    </xf>
    <xf numFmtId="0" fontId="13" fillId="41" borderId="17" xfId="0" applyFont="1" applyFill="1" applyBorder="1" applyAlignment="1">
      <alignment horizontal="center"/>
    </xf>
    <xf numFmtId="0" fontId="31" fillId="0" borderId="32" xfId="52" applyFont="1" applyFill="1" applyBorder="1" applyAlignment="1">
      <alignment horizontal="left" vertical="center"/>
      <protection/>
    </xf>
    <xf numFmtId="49" fontId="31" fillId="0" borderId="32" xfId="0" applyNumberFormat="1" applyFont="1" applyFill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0" fontId="31" fillId="0" borderId="21" xfId="0" applyFon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0" fontId="76" fillId="33" borderId="32" xfId="0" applyFont="1" applyFill="1" applyBorder="1" applyAlignment="1">
      <alignment horizontal="center" wrapText="1"/>
    </xf>
    <xf numFmtId="0" fontId="29" fillId="35" borderId="64" xfId="0" applyFont="1" applyFill="1" applyBorder="1" applyAlignment="1">
      <alignment horizontal="center"/>
    </xf>
    <xf numFmtId="0" fontId="29" fillId="35" borderId="65" xfId="0" applyFont="1" applyFill="1" applyBorder="1" applyAlignment="1">
      <alignment horizontal="center"/>
    </xf>
    <xf numFmtId="0" fontId="29" fillId="35" borderId="66" xfId="0" applyFont="1" applyFill="1" applyBorder="1" applyAlignment="1">
      <alignment horizontal="center"/>
    </xf>
    <xf numFmtId="0" fontId="29" fillId="35" borderId="67" xfId="0" applyFont="1" applyFill="1" applyBorder="1" applyAlignment="1">
      <alignment horizontal="center"/>
    </xf>
    <xf numFmtId="0" fontId="29" fillId="35" borderId="20" xfId="0" applyFont="1" applyFill="1" applyBorder="1" applyAlignment="1">
      <alignment horizontal="center"/>
    </xf>
    <xf numFmtId="0" fontId="29" fillId="35" borderId="6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35" borderId="48" xfId="0" applyFont="1" applyFill="1" applyBorder="1" applyAlignment="1">
      <alignment horizontal="center"/>
    </xf>
    <xf numFmtId="0" fontId="29" fillId="35" borderId="32" xfId="0" applyFont="1" applyFill="1" applyBorder="1" applyAlignment="1">
      <alignment horizontal="center"/>
    </xf>
    <xf numFmtId="0" fontId="29" fillId="35" borderId="50" xfId="0" applyFont="1" applyFill="1" applyBorder="1" applyAlignment="1">
      <alignment horizontal="center"/>
    </xf>
    <xf numFmtId="0" fontId="29" fillId="35" borderId="69" xfId="0" applyFont="1" applyFill="1" applyBorder="1" applyAlignment="1">
      <alignment horizontal="center"/>
    </xf>
    <xf numFmtId="0" fontId="29" fillId="35" borderId="70" xfId="0" applyFont="1" applyFill="1" applyBorder="1" applyAlignment="1">
      <alignment horizontal="center"/>
    </xf>
    <xf numFmtId="0" fontId="29" fillId="35" borderId="71" xfId="0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0" xfId="0" applyNumberFormat="1" applyFont="1" applyFill="1" applyAlignment="1">
      <alignment horizontal="center"/>
    </xf>
    <xf numFmtId="0" fontId="24" fillId="44" borderId="0" xfId="0" applyFont="1" applyFill="1" applyAlignment="1">
      <alignment horizontal="center"/>
    </xf>
    <xf numFmtId="0" fontId="24" fillId="44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44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166" fontId="5" fillId="0" borderId="77" xfId="0" applyNumberFormat="1" applyFont="1" applyBorder="1" applyAlignment="1">
      <alignment horizontal="center"/>
    </xf>
    <xf numFmtId="166" fontId="5" fillId="0" borderId="78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79" xfId="0" applyFont="1" applyFill="1" applyBorder="1" applyAlignment="1">
      <alignment horizontal="center"/>
    </xf>
    <xf numFmtId="168" fontId="8" fillId="33" borderId="13" xfId="0" applyNumberFormat="1" applyFont="1" applyFill="1" applyBorder="1" applyAlignment="1">
      <alignment horizontal="center"/>
    </xf>
    <xf numFmtId="168" fontId="8" fillId="33" borderId="0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27"/>
  <sheetViews>
    <sheetView view="pageBreakPreview" zoomScale="60" zoomScaleNormal="60" zoomScalePageLayoutView="0" workbookViewId="0" topLeftCell="A1">
      <selection activeCell="B1" sqref="B1:H1"/>
    </sheetView>
  </sheetViews>
  <sheetFormatPr defaultColWidth="11.421875" defaultRowHeight="12.75"/>
  <cols>
    <col min="1" max="1" width="0.85546875" style="0" customWidth="1"/>
    <col min="2" max="2" width="24.7109375" style="312" customWidth="1"/>
    <col min="3" max="3" width="59.7109375" style="312" customWidth="1"/>
    <col min="4" max="4" width="16.7109375" style="312" customWidth="1"/>
    <col min="5" max="5" width="4.421875" style="0" customWidth="1"/>
    <col min="6" max="6" width="24.7109375" style="312" customWidth="1"/>
    <col min="7" max="7" width="59.7109375" style="312" customWidth="1"/>
    <col min="8" max="8" width="16.7109375" style="312" customWidth="1"/>
    <col min="11" max="11" width="18.57421875" style="0" bestFit="1" customWidth="1"/>
    <col min="13" max="13" width="17.8515625" style="0" bestFit="1" customWidth="1"/>
  </cols>
  <sheetData>
    <row r="1" spans="2:9" ht="59.25" customHeight="1" thickBot="1">
      <c r="B1" s="458" t="s">
        <v>231</v>
      </c>
      <c r="C1" s="459"/>
      <c r="D1" s="459"/>
      <c r="E1" s="459"/>
      <c r="F1" s="459"/>
      <c r="G1" s="459"/>
      <c r="H1" s="459"/>
      <c r="I1" s="289"/>
    </row>
    <row r="2" spans="2:13" ht="33" customHeight="1" thickTop="1">
      <c r="B2" s="452" t="s">
        <v>22</v>
      </c>
      <c r="C2" s="453"/>
      <c r="D2" s="454"/>
      <c r="E2" s="290"/>
      <c r="F2" s="452" t="s">
        <v>23</v>
      </c>
      <c r="G2" s="453"/>
      <c r="H2" s="454"/>
      <c r="I2" s="291"/>
      <c r="K2" s="402" t="s">
        <v>167</v>
      </c>
      <c r="L2" s="402" t="s">
        <v>168</v>
      </c>
      <c r="M2" s="402" t="s">
        <v>169</v>
      </c>
    </row>
    <row r="3" spans="2:13" ht="33" customHeight="1" thickBot="1">
      <c r="B3" s="292">
        <v>343381</v>
      </c>
      <c r="C3" s="293" t="s">
        <v>439</v>
      </c>
      <c r="D3" s="294" t="s">
        <v>92</v>
      </c>
      <c r="E3" s="290"/>
      <c r="F3" s="295">
        <v>164761</v>
      </c>
      <c r="G3" s="298" t="s">
        <v>441</v>
      </c>
      <c r="H3" s="299" t="s">
        <v>92</v>
      </c>
      <c r="I3" s="291"/>
      <c r="J3" s="353"/>
      <c r="K3" s="353" t="s">
        <v>170</v>
      </c>
      <c r="L3" s="353">
        <v>1</v>
      </c>
      <c r="M3" s="353">
        <v>1</v>
      </c>
    </row>
    <row r="4" spans="2:13" ht="33" customHeight="1" thickTop="1">
      <c r="B4" s="452" t="s">
        <v>63</v>
      </c>
      <c r="C4" s="453"/>
      <c r="D4" s="454"/>
      <c r="E4" s="291"/>
      <c r="F4" s="295" t="s">
        <v>64</v>
      </c>
      <c r="G4" s="298" t="s">
        <v>449</v>
      </c>
      <c r="H4" s="299" t="s">
        <v>92</v>
      </c>
      <c r="I4" s="291"/>
      <c r="J4" s="353"/>
      <c r="K4" s="353" t="s">
        <v>171</v>
      </c>
      <c r="L4" s="353">
        <v>1</v>
      </c>
      <c r="M4" s="353">
        <v>1</v>
      </c>
    </row>
    <row r="5" spans="2:13" ht="33" customHeight="1">
      <c r="B5" s="300" t="s">
        <v>64</v>
      </c>
      <c r="C5" s="296" t="s">
        <v>438</v>
      </c>
      <c r="D5" s="301" t="s">
        <v>92</v>
      </c>
      <c r="E5" s="291"/>
      <c r="F5" s="295">
        <v>592671</v>
      </c>
      <c r="G5" s="296" t="s">
        <v>440</v>
      </c>
      <c r="H5" s="299" t="s">
        <v>92</v>
      </c>
      <c r="I5" s="291"/>
      <c r="J5" s="353"/>
      <c r="K5" s="353" t="s">
        <v>172</v>
      </c>
      <c r="L5" s="353">
        <v>1</v>
      </c>
      <c r="M5" s="353">
        <v>1</v>
      </c>
    </row>
    <row r="6" spans="2:13" ht="33" customHeight="1" thickBot="1">
      <c r="B6" s="302" t="s">
        <v>64</v>
      </c>
      <c r="C6" s="303" t="s">
        <v>443</v>
      </c>
      <c r="D6" s="304" t="s">
        <v>92</v>
      </c>
      <c r="E6" s="291"/>
      <c r="F6" s="295"/>
      <c r="G6" s="296"/>
      <c r="H6" s="297"/>
      <c r="I6" s="291"/>
      <c r="J6" s="353"/>
      <c r="K6" s="353" t="s">
        <v>173</v>
      </c>
      <c r="L6" s="353">
        <v>1</v>
      </c>
      <c r="M6" s="353">
        <v>1</v>
      </c>
    </row>
    <row r="7" spans="2:13" ht="33" customHeight="1" thickTop="1">
      <c r="B7" s="452" t="s">
        <v>24</v>
      </c>
      <c r="C7" s="453"/>
      <c r="D7" s="454"/>
      <c r="E7" s="291"/>
      <c r="F7" s="452" t="s">
        <v>65</v>
      </c>
      <c r="G7" s="453"/>
      <c r="H7" s="454"/>
      <c r="I7" s="291"/>
      <c r="J7" s="353"/>
      <c r="K7" s="353" t="s">
        <v>174</v>
      </c>
      <c r="L7" s="353">
        <v>1</v>
      </c>
      <c r="M7" s="353">
        <v>1</v>
      </c>
    </row>
    <row r="8" spans="2:13" ht="33" customHeight="1">
      <c r="B8" s="305">
        <v>343389</v>
      </c>
      <c r="C8" s="306" t="s">
        <v>442</v>
      </c>
      <c r="D8" s="307" t="s">
        <v>92</v>
      </c>
      <c r="E8" s="291"/>
      <c r="F8" s="300">
        <v>717871</v>
      </c>
      <c r="G8" s="296" t="s">
        <v>450</v>
      </c>
      <c r="H8" s="299" t="s">
        <v>92</v>
      </c>
      <c r="I8" s="291"/>
      <c r="J8" s="353"/>
      <c r="K8" s="353" t="s">
        <v>175</v>
      </c>
      <c r="L8" s="353">
        <v>1</v>
      </c>
      <c r="M8" s="353">
        <v>1</v>
      </c>
    </row>
    <row r="9" spans="2:13" ht="33" customHeight="1">
      <c r="B9" s="455" t="s">
        <v>66</v>
      </c>
      <c r="C9" s="456"/>
      <c r="D9" s="457"/>
      <c r="E9" s="291"/>
      <c r="F9" s="295">
        <v>1564042</v>
      </c>
      <c r="G9" s="298" t="s">
        <v>451</v>
      </c>
      <c r="H9" s="299" t="s">
        <v>143</v>
      </c>
      <c r="I9" s="291"/>
      <c r="J9" s="353"/>
      <c r="K9" s="353" t="s">
        <v>176</v>
      </c>
      <c r="L9" s="353"/>
      <c r="M9" s="353">
        <v>1</v>
      </c>
    </row>
    <row r="10" spans="2:13" ht="33" customHeight="1">
      <c r="B10" s="300">
        <v>1308312</v>
      </c>
      <c r="C10" s="306" t="s">
        <v>444</v>
      </c>
      <c r="D10" s="299" t="s">
        <v>92</v>
      </c>
      <c r="E10" s="291"/>
      <c r="F10" s="295" t="s">
        <v>64</v>
      </c>
      <c r="G10" s="298" t="s">
        <v>452</v>
      </c>
      <c r="H10" s="299" t="s">
        <v>92</v>
      </c>
      <c r="I10" s="291"/>
      <c r="J10" s="353"/>
      <c r="K10" s="353" t="s">
        <v>177</v>
      </c>
      <c r="L10" s="353">
        <v>1</v>
      </c>
      <c r="M10" s="353">
        <v>1</v>
      </c>
    </row>
    <row r="11" spans="2:13" ht="33" customHeight="1" thickBot="1">
      <c r="B11" s="455" t="s">
        <v>67</v>
      </c>
      <c r="C11" s="456"/>
      <c r="D11" s="457"/>
      <c r="E11" s="291"/>
      <c r="F11" s="295"/>
      <c r="G11" s="298"/>
      <c r="H11" s="299"/>
      <c r="I11" s="291"/>
      <c r="J11" s="353"/>
      <c r="K11" s="353" t="s">
        <v>181</v>
      </c>
      <c r="L11" s="353"/>
      <c r="M11" s="353">
        <v>1</v>
      </c>
    </row>
    <row r="12" spans="2:13" ht="33" customHeight="1" thickTop="1">
      <c r="B12" s="300">
        <v>975999</v>
      </c>
      <c r="C12" s="298" t="s">
        <v>445</v>
      </c>
      <c r="D12" s="307" t="s">
        <v>127</v>
      </c>
      <c r="E12" s="291"/>
      <c r="F12" s="463" t="s">
        <v>45</v>
      </c>
      <c r="G12" s="464"/>
      <c r="H12" s="465"/>
      <c r="I12" s="291"/>
      <c r="J12" s="353"/>
      <c r="K12" s="353" t="s">
        <v>232</v>
      </c>
      <c r="L12" s="353">
        <v>1</v>
      </c>
      <c r="M12" s="353">
        <v>1</v>
      </c>
    </row>
    <row r="13" spans="2:13" ht="33" customHeight="1">
      <c r="B13" s="295">
        <v>803974</v>
      </c>
      <c r="C13" s="298" t="s">
        <v>447</v>
      </c>
      <c r="D13" s="299" t="s">
        <v>143</v>
      </c>
      <c r="E13" s="291"/>
      <c r="F13" s="295">
        <v>1432682</v>
      </c>
      <c r="G13" s="298" t="s">
        <v>453</v>
      </c>
      <c r="H13" s="299" t="s">
        <v>127</v>
      </c>
      <c r="I13" s="291"/>
      <c r="J13" s="353"/>
      <c r="K13" s="353" t="s">
        <v>233</v>
      </c>
      <c r="L13" s="353"/>
      <c r="M13" s="353">
        <v>1</v>
      </c>
    </row>
    <row r="14" spans="2:13" ht="33" customHeight="1">
      <c r="B14" s="300"/>
      <c r="C14" s="298"/>
      <c r="D14" s="299"/>
      <c r="E14" s="291"/>
      <c r="F14" s="295" t="s">
        <v>64</v>
      </c>
      <c r="G14" s="298" t="s">
        <v>454</v>
      </c>
      <c r="H14" s="299" t="s">
        <v>300</v>
      </c>
      <c r="I14" s="291"/>
      <c r="J14" s="353"/>
      <c r="K14" s="353" t="s">
        <v>414</v>
      </c>
      <c r="L14" s="353">
        <v>1</v>
      </c>
      <c r="M14" s="353"/>
    </row>
    <row r="15" spans="2:13" ht="33" customHeight="1">
      <c r="B15" s="308"/>
      <c r="C15" s="309"/>
      <c r="D15" s="310"/>
      <c r="E15" s="291"/>
      <c r="F15" s="308"/>
      <c r="G15" s="309"/>
      <c r="H15" s="310"/>
      <c r="I15" s="291"/>
      <c r="J15" s="353"/>
      <c r="K15" s="353"/>
      <c r="L15" s="353">
        <f>SUM(L3:L14)</f>
        <v>9</v>
      </c>
      <c r="M15" s="353">
        <f>SUM(M3:M14)</f>
        <v>11</v>
      </c>
    </row>
    <row r="16" spans="2:13" ht="33" customHeight="1">
      <c r="B16" s="455" t="s">
        <v>25</v>
      </c>
      <c r="C16" s="456"/>
      <c r="D16" s="457"/>
      <c r="E16" s="291"/>
      <c r="F16" s="460" t="s">
        <v>46</v>
      </c>
      <c r="G16" s="461"/>
      <c r="H16" s="462"/>
      <c r="I16" s="291"/>
      <c r="K16" s="312"/>
      <c r="L16" s="403"/>
      <c r="M16" s="403"/>
    </row>
    <row r="17" spans="2:11" ht="33" customHeight="1">
      <c r="B17" s="295" t="s">
        <v>64</v>
      </c>
      <c r="C17" s="298" t="s">
        <v>446</v>
      </c>
      <c r="D17" s="299" t="s">
        <v>155</v>
      </c>
      <c r="E17" s="291"/>
      <c r="F17" s="295" t="s">
        <v>64</v>
      </c>
      <c r="G17" s="298" t="s">
        <v>461</v>
      </c>
      <c r="H17" s="299" t="s">
        <v>92</v>
      </c>
      <c r="I17" s="291"/>
      <c r="K17" s="312"/>
    </row>
    <row r="18" spans="2:9" ht="33" customHeight="1">
      <c r="B18" s="295" t="s">
        <v>64</v>
      </c>
      <c r="C18" s="298" t="s">
        <v>448</v>
      </c>
      <c r="D18" s="299" t="s">
        <v>300</v>
      </c>
      <c r="E18" s="291"/>
      <c r="F18" s="295" t="s">
        <v>64</v>
      </c>
      <c r="G18" s="296" t="s">
        <v>462</v>
      </c>
      <c r="H18" s="301" t="s">
        <v>92</v>
      </c>
      <c r="I18" s="291"/>
    </row>
    <row r="19" spans="2:9" ht="33" customHeight="1" thickBot="1">
      <c r="B19" s="311" t="s">
        <v>68</v>
      </c>
      <c r="C19" s="303"/>
      <c r="D19" s="304" t="s">
        <v>68</v>
      </c>
      <c r="E19" s="291"/>
      <c r="F19" s="308"/>
      <c r="G19" s="309"/>
      <c r="H19" s="310"/>
      <c r="I19" s="291"/>
    </row>
    <row r="20" spans="2:9" ht="33" customHeight="1" thickTop="1">
      <c r="B20" s="463" t="s">
        <v>69</v>
      </c>
      <c r="C20" s="464"/>
      <c r="D20" s="465"/>
      <c r="E20" s="291"/>
      <c r="F20" s="460" t="s">
        <v>70</v>
      </c>
      <c r="G20" s="461"/>
      <c r="H20" s="462"/>
      <c r="I20" s="291"/>
    </row>
    <row r="21" spans="2:9" ht="33" customHeight="1">
      <c r="B21" s="295" t="s">
        <v>64</v>
      </c>
      <c r="C21" s="298" t="s">
        <v>455</v>
      </c>
      <c r="D21" s="299" t="s">
        <v>155</v>
      </c>
      <c r="E21" s="291"/>
      <c r="F21" s="295">
        <v>1468151</v>
      </c>
      <c r="G21" s="427" t="s">
        <v>463</v>
      </c>
      <c r="H21" s="299" t="s">
        <v>143</v>
      </c>
      <c r="I21" s="291"/>
    </row>
    <row r="22" spans="2:9" ht="33" customHeight="1">
      <c r="B22" s="295" t="s">
        <v>64</v>
      </c>
      <c r="C22" s="298" t="s">
        <v>456</v>
      </c>
      <c r="D22" s="299" t="s">
        <v>137</v>
      </c>
      <c r="E22" s="291"/>
      <c r="F22" s="295">
        <v>1411938</v>
      </c>
      <c r="G22" s="298" t="s">
        <v>464</v>
      </c>
      <c r="H22" s="299" t="s">
        <v>143</v>
      </c>
      <c r="I22" s="291"/>
    </row>
    <row r="23" spans="2:9" ht="33" customHeight="1" thickBot="1">
      <c r="B23" s="308" t="s">
        <v>64</v>
      </c>
      <c r="C23" s="309" t="s">
        <v>457</v>
      </c>
      <c r="D23" s="310" t="s">
        <v>137</v>
      </c>
      <c r="E23" s="291"/>
      <c r="F23" s="311"/>
      <c r="G23" s="303"/>
      <c r="H23" s="304"/>
      <c r="I23" s="291"/>
    </row>
    <row r="24" spans="2:9" ht="33" customHeight="1" thickTop="1">
      <c r="B24" s="460" t="s">
        <v>71</v>
      </c>
      <c r="C24" s="461"/>
      <c r="D24" s="462"/>
      <c r="E24" s="291"/>
      <c r="F24" s="463" t="s">
        <v>72</v>
      </c>
      <c r="G24" s="464"/>
      <c r="H24" s="465"/>
      <c r="I24" s="291"/>
    </row>
    <row r="25" spans="2:9" ht="33" customHeight="1">
      <c r="B25" s="300">
        <v>104957</v>
      </c>
      <c r="C25" s="296" t="s">
        <v>458</v>
      </c>
      <c r="D25" s="301" t="s">
        <v>143</v>
      </c>
      <c r="E25" s="291"/>
      <c r="F25" s="295" t="s">
        <v>64</v>
      </c>
      <c r="G25" s="298" t="s">
        <v>465</v>
      </c>
      <c r="H25" s="299" t="s">
        <v>143</v>
      </c>
      <c r="I25" s="291"/>
    </row>
    <row r="26" spans="2:9" ht="33" customHeight="1">
      <c r="B26" s="295">
        <v>133226</v>
      </c>
      <c r="C26" s="298" t="s">
        <v>459</v>
      </c>
      <c r="D26" s="299" t="s">
        <v>127</v>
      </c>
      <c r="E26" s="291"/>
      <c r="F26" s="295" t="s">
        <v>64</v>
      </c>
      <c r="G26" s="298" t="s">
        <v>466</v>
      </c>
      <c r="H26" s="299" t="s">
        <v>127</v>
      </c>
      <c r="I26" s="291"/>
    </row>
    <row r="27" spans="2:9" ht="33" customHeight="1" thickBot="1">
      <c r="B27" s="311" t="s">
        <v>64</v>
      </c>
      <c r="C27" s="303" t="s">
        <v>460</v>
      </c>
      <c r="D27" s="304" t="s">
        <v>143</v>
      </c>
      <c r="E27" s="291"/>
      <c r="F27" s="311"/>
      <c r="G27" s="303"/>
      <c r="H27" s="304"/>
      <c r="I27" s="291"/>
    </row>
    <row r="28" ht="13.5" thickTop="1"/>
  </sheetData>
  <sheetProtection/>
  <mergeCells count="15">
    <mergeCell ref="B24:D24"/>
    <mergeCell ref="F24:H24"/>
    <mergeCell ref="F12:H12"/>
    <mergeCell ref="B16:D16"/>
    <mergeCell ref="F16:H16"/>
    <mergeCell ref="B20:D20"/>
    <mergeCell ref="F20:H20"/>
    <mergeCell ref="B7:D7"/>
    <mergeCell ref="F7:H7"/>
    <mergeCell ref="B9:D9"/>
    <mergeCell ref="B11:D11"/>
    <mergeCell ref="B1:H1"/>
    <mergeCell ref="B2:D2"/>
    <mergeCell ref="F2:H2"/>
    <mergeCell ref="B4:D4"/>
  </mergeCells>
  <printOptions/>
  <pageMargins left="0.25" right="0.25" top="0.75" bottom="0.75" header="0.3" footer="0.3"/>
  <pageSetup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3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" sqref="D2:L2"/>
    </sheetView>
  </sheetViews>
  <sheetFormatPr defaultColWidth="11.421875" defaultRowHeight="12.75"/>
  <cols>
    <col min="1" max="1" width="8.421875" style="6" bestFit="1" customWidth="1"/>
    <col min="2" max="2" width="17.140625" style="6" bestFit="1" customWidth="1"/>
    <col min="3" max="3" width="14.421875" style="6" bestFit="1" customWidth="1"/>
    <col min="4" max="4" width="6.421875" style="6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customWidth="1"/>
    <col min="10" max="10" width="3.7109375" style="8" customWidth="1"/>
    <col min="11" max="11" width="5.7109375" style="9" customWidth="1"/>
    <col min="12" max="12" width="3.7109375" style="8" customWidth="1"/>
    <col min="13" max="13" width="5.7109375" style="9" customWidth="1"/>
    <col min="14" max="14" width="5.28125" style="8" bestFit="1" customWidth="1"/>
    <col min="15" max="15" width="5.421875" style="8" bestFit="1" customWidth="1"/>
    <col min="16" max="16" width="5.7109375" style="10" customWidth="1"/>
    <col min="17" max="17" width="4.421875" style="8" customWidth="1"/>
    <col min="18" max="18" width="4.421875" style="6" customWidth="1"/>
    <col min="19" max="16384" width="11.421875" style="6" customWidth="1"/>
  </cols>
  <sheetData>
    <row r="1" spans="1:17" s="11" customFormat="1" ht="15" customHeight="1">
      <c r="A1" s="12"/>
      <c r="B1" s="13"/>
      <c r="C1" s="13"/>
      <c r="D1" s="13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17" s="27" customFormat="1" ht="19.5" customHeight="1">
      <c r="A2" s="28"/>
      <c r="B2" s="29"/>
      <c r="D2" s="466" t="s">
        <v>234</v>
      </c>
      <c r="E2" s="466"/>
      <c r="F2" s="466"/>
      <c r="G2" s="466"/>
      <c r="H2" s="466"/>
      <c r="I2" s="466"/>
      <c r="J2" s="466"/>
      <c r="K2" s="466"/>
      <c r="L2" s="466"/>
      <c r="M2" s="32"/>
      <c r="N2" s="35"/>
      <c r="O2" s="33"/>
      <c r="P2" s="36"/>
      <c r="Q2" s="266"/>
    </row>
    <row r="3" spans="1:17" s="27" customFormat="1" ht="19.5" customHeight="1">
      <c r="A3" s="28"/>
      <c r="B3" s="29"/>
      <c r="C3" s="29"/>
      <c r="D3" s="467" t="s">
        <v>55</v>
      </c>
      <c r="E3" s="467"/>
      <c r="F3" s="467"/>
      <c r="G3" s="467"/>
      <c r="H3" s="467"/>
      <c r="I3" s="467"/>
      <c r="J3" s="467"/>
      <c r="K3" s="467"/>
      <c r="L3" s="467"/>
      <c r="M3" s="32"/>
      <c r="N3" s="35"/>
      <c r="O3" s="33"/>
      <c r="P3" s="36"/>
      <c r="Q3" s="266"/>
    </row>
    <row r="4" spans="1:17" s="27" customFormat="1" ht="19.5" customHeight="1">
      <c r="A4" s="28"/>
      <c r="B4" s="29"/>
      <c r="C4" s="29"/>
      <c r="D4" s="468" t="s">
        <v>235</v>
      </c>
      <c r="E4" s="468"/>
      <c r="F4" s="468"/>
      <c r="G4" s="468"/>
      <c r="H4" s="468"/>
      <c r="I4" s="468"/>
      <c r="J4" s="468"/>
      <c r="K4" s="468"/>
      <c r="L4" s="267"/>
      <c r="M4" s="32"/>
      <c r="N4" s="35"/>
      <c r="O4" s="33"/>
      <c r="P4" s="36"/>
      <c r="Q4" s="266"/>
    </row>
    <row r="5" spans="1:17" s="27" customFormat="1" ht="19.5" customHeight="1">
      <c r="A5" s="28"/>
      <c r="B5" s="29"/>
      <c r="C5" s="29"/>
      <c r="D5" s="29"/>
      <c r="E5" s="37"/>
      <c r="F5" s="33"/>
      <c r="G5" s="37"/>
      <c r="H5" s="33"/>
      <c r="I5" s="32"/>
      <c r="J5" s="33"/>
      <c r="K5" s="34"/>
      <c r="L5" s="33"/>
      <c r="M5" s="32"/>
      <c r="N5" s="35"/>
      <c r="O5" s="33"/>
      <c r="P5" s="36"/>
      <c r="Q5" s="266"/>
    </row>
    <row r="6" spans="1:17" s="27" customFormat="1" ht="15" customHeight="1">
      <c r="A6" s="28"/>
      <c r="B6" s="29"/>
      <c r="C6" s="29"/>
      <c r="D6" s="469" t="s">
        <v>56</v>
      </c>
      <c r="E6" s="469"/>
      <c r="F6" s="469"/>
      <c r="G6" s="469"/>
      <c r="H6" s="33"/>
      <c r="I6" s="470" t="s">
        <v>57</v>
      </c>
      <c r="J6" s="470"/>
      <c r="K6" s="470"/>
      <c r="L6" s="33"/>
      <c r="M6" s="32"/>
      <c r="N6" s="35"/>
      <c r="O6" s="33"/>
      <c r="P6" s="36"/>
      <c r="Q6" s="266"/>
    </row>
    <row r="7" spans="1:17" s="11" customFormat="1" ht="15" customHeight="1">
      <c r="A7" s="38"/>
      <c r="B7" s="39"/>
      <c r="C7" s="39"/>
      <c r="D7" s="39"/>
      <c r="E7" s="40"/>
      <c r="F7" s="41"/>
      <c r="G7" s="40"/>
      <c r="H7" s="41"/>
      <c r="I7" s="42"/>
      <c r="J7" s="41"/>
      <c r="K7" s="43"/>
      <c r="L7" s="41"/>
      <c r="M7" s="42"/>
      <c r="N7" s="44"/>
      <c r="O7" s="41"/>
      <c r="P7" s="45"/>
      <c r="Q7" s="8"/>
    </row>
    <row r="8" spans="1:17" s="11" customFormat="1" ht="6.75" customHeight="1">
      <c r="A8" s="22"/>
      <c r="B8" s="21"/>
      <c r="C8" s="21"/>
      <c r="D8" s="21"/>
      <c r="E8" s="23"/>
      <c r="F8" s="20"/>
      <c r="G8" s="23"/>
      <c r="H8" s="20"/>
      <c r="I8" s="24"/>
      <c r="J8" s="20"/>
      <c r="K8" s="25"/>
      <c r="L8" s="20"/>
      <c r="M8" s="24"/>
      <c r="N8" s="26"/>
      <c r="O8" s="20"/>
      <c r="P8" s="46"/>
      <c r="Q8" s="8"/>
    </row>
    <row r="9" spans="1:17" ht="15.75" customHeight="1">
      <c r="A9" s="47" t="s">
        <v>13</v>
      </c>
      <c r="B9" s="275" t="s">
        <v>61</v>
      </c>
      <c r="C9" s="276" t="s">
        <v>11</v>
      </c>
      <c r="D9" s="47" t="s">
        <v>12</v>
      </c>
      <c r="E9" s="354" t="s">
        <v>14</v>
      </c>
      <c r="F9" s="54" t="s">
        <v>15</v>
      </c>
      <c r="G9" s="354" t="s">
        <v>16</v>
      </c>
      <c r="H9" s="54" t="s">
        <v>15</v>
      </c>
      <c r="I9" s="355" t="s">
        <v>17</v>
      </c>
      <c r="J9" s="269" t="s">
        <v>15</v>
      </c>
      <c r="K9" s="355" t="s">
        <v>18</v>
      </c>
      <c r="L9" s="269" t="s">
        <v>15</v>
      </c>
      <c r="M9" s="356" t="s">
        <v>19</v>
      </c>
      <c r="N9" s="273" t="s">
        <v>15</v>
      </c>
      <c r="O9" s="357" t="s">
        <v>58</v>
      </c>
      <c r="P9" s="358" t="s">
        <v>20</v>
      </c>
      <c r="Q9" s="47" t="s">
        <v>21</v>
      </c>
    </row>
    <row r="10" spans="1:18" s="192" customFormat="1" ht="15.75" customHeight="1">
      <c r="A10" s="416">
        <v>1595159</v>
      </c>
      <c r="B10" s="417" t="s">
        <v>248</v>
      </c>
      <c r="C10" s="417" t="s">
        <v>229</v>
      </c>
      <c r="D10" s="323" t="s">
        <v>92</v>
      </c>
      <c r="E10" s="413" t="s">
        <v>182</v>
      </c>
      <c r="F10" s="51">
        <v>0</v>
      </c>
      <c r="G10" s="412">
        <v>6.1</v>
      </c>
      <c r="H10" s="51">
        <f>VLOOKUP(G10*(-1),HAIESPOF,2)</f>
        <v>25</v>
      </c>
      <c r="I10" s="270"/>
      <c r="J10" s="271">
        <v>0</v>
      </c>
      <c r="K10" s="414">
        <v>8.5</v>
      </c>
      <c r="L10" s="271">
        <f aca="true" t="shared" si="0" ref="L10:L38">VLOOKUP(K10,PENTPOF,2)</f>
        <v>19</v>
      </c>
      <c r="M10" s="415">
        <v>5.2</v>
      </c>
      <c r="N10" s="274">
        <f aca="true" t="shared" si="1" ref="N10:N35">VLOOKUP(M10,MBPOF,2)</f>
        <v>12</v>
      </c>
      <c r="O10" s="429">
        <v>1</v>
      </c>
      <c r="P10" s="190">
        <f aca="true" t="shared" si="2" ref="P10:P39">F10+H10+J10+L10+N10</f>
        <v>56</v>
      </c>
      <c r="Q10" s="226" t="s">
        <v>28</v>
      </c>
      <c r="R10" s="225"/>
    </row>
    <row r="11" spans="1:18" s="55" customFormat="1" ht="15.75" customHeight="1">
      <c r="A11" s="368">
        <v>1573417</v>
      </c>
      <c r="B11" s="369" t="s">
        <v>346</v>
      </c>
      <c r="C11" s="369" t="s">
        <v>350</v>
      </c>
      <c r="D11" s="323" t="s">
        <v>300</v>
      </c>
      <c r="E11" s="413" t="s">
        <v>182</v>
      </c>
      <c r="F11" s="51">
        <v>0</v>
      </c>
      <c r="G11" s="412">
        <v>6.2</v>
      </c>
      <c r="H11" s="51">
        <f>VLOOKUP(G11*(-1),HAIESPOF,2)</f>
        <v>24</v>
      </c>
      <c r="I11" s="270"/>
      <c r="J11" s="271">
        <v>0</v>
      </c>
      <c r="K11" s="414">
        <v>8.25</v>
      </c>
      <c r="L11" s="271">
        <f t="shared" si="0"/>
        <v>17</v>
      </c>
      <c r="M11" s="415">
        <v>5.7</v>
      </c>
      <c r="N11" s="274">
        <f t="shared" si="1"/>
        <v>14</v>
      </c>
      <c r="O11" s="429">
        <v>2</v>
      </c>
      <c r="P11" s="190">
        <f t="shared" si="2"/>
        <v>55</v>
      </c>
      <c r="Q11" s="226" t="s">
        <v>28</v>
      </c>
      <c r="R11" s="6"/>
    </row>
    <row r="12" spans="1:18" s="55" customFormat="1" ht="15.75" customHeight="1">
      <c r="A12" s="361">
        <v>1403659</v>
      </c>
      <c r="B12" s="362" t="s">
        <v>290</v>
      </c>
      <c r="C12" s="362" t="s">
        <v>134</v>
      </c>
      <c r="D12" s="323" t="s">
        <v>143</v>
      </c>
      <c r="E12" s="413">
        <v>5.5</v>
      </c>
      <c r="F12" s="51">
        <f>VLOOKUP(E12*(-1),VITPOF,2)</f>
        <v>16</v>
      </c>
      <c r="G12" s="412" t="s">
        <v>182</v>
      </c>
      <c r="H12" s="51">
        <v>0</v>
      </c>
      <c r="I12" s="270"/>
      <c r="J12" s="271">
        <v>0</v>
      </c>
      <c r="K12" s="414">
        <v>8.8</v>
      </c>
      <c r="L12" s="271">
        <f t="shared" si="0"/>
        <v>20</v>
      </c>
      <c r="M12" s="415">
        <v>5.5</v>
      </c>
      <c r="N12" s="274">
        <f t="shared" si="1"/>
        <v>14</v>
      </c>
      <c r="O12" s="429">
        <v>3</v>
      </c>
      <c r="P12" s="190">
        <f t="shared" si="2"/>
        <v>50</v>
      </c>
      <c r="Q12" s="226" t="s">
        <v>28</v>
      </c>
      <c r="R12" s="225"/>
    </row>
    <row r="13" spans="1:18" s="55" customFormat="1" ht="15.75" customHeight="1">
      <c r="A13" s="363">
        <v>1344253</v>
      </c>
      <c r="B13" s="362" t="s">
        <v>430</v>
      </c>
      <c r="C13" s="418" t="s">
        <v>431</v>
      </c>
      <c r="D13" s="323" t="s">
        <v>127</v>
      </c>
      <c r="E13" s="413" t="s">
        <v>182</v>
      </c>
      <c r="F13" s="51">
        <v>0</v>
      </c>
      <c r="G13" s="412">
        <v>6.7</v>
      </c>
      <c r="H13" s="51">
        <f>VLOOKUP(G13*(-1),HAIESPOF,2)</f>
        <v>20</v>
      </c>
      <c r="I13" s="270"/>
      <c r="J13" s="271">
        <v>0</v>
      </c>
      <c r="K13" s="414">
        <v>8.1</v>
      </c>
      <c r="L13" s="271">
        <f t="shared" si="0"/>
        <v>17</v>
      </c>
      <c r="M13" s="415">
        <v>4.7</v>
      </c>
      <c r="N13" s="274">
        <f t="shared" si="1"/>
        <v>10</v>
      </c>
      <c r="O13" s="430">
        <v>4</v>
      </c>
      <c r="P13" s="190">
        <f t="shared" si="2"/>
        <v>47</v>
      </c>
      <c r="Q13" s="226" t="s">
        <v>28</v>
      </c>
      <c r="R13" s="225"/>
    </row>
    <row r="14" spans="1:18" s="55" customFormat="1" ht="15.75" customHeight="1">
      <c r="A14" s="363">
        <v>1573427</v>
      </c>
      <c r="B14" s="362" t="s">
        <v>347</v>
      </c>
      <c r="C14" s="362" t="s">
        <v>184</v>
      </c>
      <c r="D14" s="323" t="s">
        <v>300</v>
      </c>
      <c r="E14" s="413" t="s">
        <v>182</v>
      </c>
      <c r="F14" s="51">
        <v>0</v>
      </c>
      <c r="G14" s="412">
        <v>6.6</v>
      </c>
      <c r="H14" s="51">
        <f>VLOOKUP(G14*(-1),HAIESPOF,2)</f>
        <v>20</v>
      </c>
      <c r="I14" s="270"/>
      <c r="J14" s="271">
        <v>0</v>
      </c>
      <c r="K14" s="414">
        <v>7.55</v>
      </c>
      <c r="L14" s="271">
        <f t="shared" si="0"/>
        <v>14</v>
      </c>
      <c r="M14" s="415">
        <v>4.9</v>
      </c>
      <c r="N14" s="274">
        <f t="shared" si="1"/>
        <v>11</v>
      </c>
      <c r="O14" s="430">
        <v>5</v>
      </c>
      <c r="P14" s="190">
        <f t="shared" si="2"/>
        <v>45</v>
      </c>
      <c r="Q14" s="226" t="s">
        <v>28</v>
      </c>
      <c r="R14" s="225"/>
    </row>
    <row r="15" spans="1:18" ht="15.75" customHeight="1">
      <c r="A15" s="366">
        <v>1504846</v>
      </c>
      <c r="B15" s="367" t="s">
        <v>197</v>
      </c>
      <c r="C15" s="367" t="s">
        <v>198</v>
      </c>
      <c r="D15" s="323" t="s">
        <v>155</v>
      </c>
      <c r="E15" s="413" t="s">
        <v>182</v>
      </c>
      <c r="F15" s="51">
        <v>0</v>
      </c>
      <c r="G15" s="412">
        <v>6.8</v>
      </c>
      <c r="H15" s="51">
        <f>VLOOKUP(G15*(-1),HAIESPOF,2)</f>
        <v>19</v>
      </c>
      <c r="I15" s="270"/>
      <c r="J15" s="271">
        <v>0</v>
      </c>
      <c r="K15" s="414">
        <v>7.7</v>
      </c>
      <c r="L15" s="271">
        <f t="shared" si="0"/>
        <v>15</v>
      </c>
      <c r="M15" s="415">
        <v>4.65</v>
      </c>
      <c r="N15" s="274">
        <f t="shared" si="1"/>
        <v>10</v>
      </c>
      <c r="O15" s="430">
        <v>6</v>
      </c>
      <c r="P15" s="190">
        <f t="shared" si="2"/>
        <v>44</v>
      </c>
      <c r="Q15" s="226" t="s">
        <v>28</v>
      </c>
      <c r="R15" s="225"/>
    </row>
    <row r="16" spans="1:18" ht="15.75" customHeight="1">
      <c r="A16" s="416">
        <v>1595918</v>
      </c>
      <c r="B16" s="417" t="s">
        <v>242</v>
      </c>
      <c r="C16" s="417" t="s">
        <v>243</v>
      </c>
      <c r="D16" s="323" t="s">
        <v>92</v>
      </c>
      <c r="E16" s="413" t="s">
        <v>182</v>
      </c>
      <c r="F16" s="51">
        <v>0</v>
      </c>
      <c r="G16" s="412">
        <v>6.5</v>
      </c>
      <c r="H16" s="51">
        <f>VLOOKUP(G16*(-1),HAIESPOF,2)</f>
        <v>21</v>
      </c>
      <c r="I16" s="270"/>
      <c r="J16" s="271">
        <v>0</v>
      </c>
      <c r="K16" s="414">
        <v>7.9</v>
      </c>
      <c r="L16" s="271">
        <f t="shared" si="0"/>
        <v>16</v>
      </c>
      <c r="M16" s="415">
        <v>3.3</v>
      </c>
      <c r="N16" s="274">
        <f t="shared" si="1"/>
        <v>5</v>
      </c>
      <c r="O16" s="430">
        <v>7</v>
      </c>
      <c r="P16" s="190">
        <f t="shared" si="2"/>
        <v>42</v>
      </c>
      <c r="Q16" s="226" t="s">
        <v>28</v>
      </c>
      <c r="R16" s="225"/>
    </row>
    <row r="17" spans="1:18" s="55" customFormat="1" ht="15.75" customHeight="1">
      <c r="A17" s="361">
        <v>1592311</v>
      </c>
      <c r="B17" s="362" t="s">
        <v>298</v>
      </c>
      <c r="C17" s="362" t="s">
        <v>299</v>
      </c>
      <c r="D17" s="323" t="s">
        <v>143</v>
      </c>
      <c r="E17" s="413">
        <v>5.9</v>
      </c>
      <c r="F17" s="51">
        <f>VLOOKUP(E17*(-1),VITPOF,2)</f>
        <v>10</v>
      </c>
      <c r="G17" s="412" t="s">
        <v>182</v>
      </c>
      <c r="H17" s="51">
        <v>0</v>
      </c>
      <c r="I17" s="270"/>
      <c r="J17" s="271">
        <v>0</v>
      </c>
      <c r="K17" s="414">
        <v>8.2</v>
      </c>
      <c r="L17" s="271">
        <f t="shared" si="0"/>
        <v>17</v>
      </c>
      <c r="M17" s="415">
        <v>4.7</v>
      </c>
      <c r="N17" s="274">
        <f t="shared" si="1"/>
        <v>10</v>
      </c>
      <c r="O17" s="430">
        <v>8</v>
      </c>
      <c r="P17" s="190">
        <f t="shared" si="2"/>
        <v>37</v>
      </c>
      <c r="Q17" s="226" t="s">
        <v>28</v>
      </c>
      <c r="R17" s="225"/>
    </row>
    <row r="18" spans="1:18" s="55" customFormat="1" ht="15.75" customHeight="1">
      <c r="A18" s="419">
        <v>1583709</v>
      </c>
      <c r="B18" s="420" t="s">
        <v>144</v>
      </c>
      <c r="C18" s="420" t="s">
        <v>285</v>
      </c>
      <c r="D18" s="323" t="s">
        <v>137</v>
      </c>
      <c r="E18" s="413" t="s">
        <v>182</v>
      </c>
      <c r="F18" s="51">
        <v>0</v>
      </c>
      <c r="G18" s="412">
        <v>6.7</v>
      </c>
      <c r="H18" s="51">
        <f>VLOOKUP(G18*(-1),HAIESPOF,2)</f>
        <v>20</v>
      </c>
      <c r="I18" s="270"/>
      <c r="J18" s="271">
        <v>0</v>
      </c>
      <c r="K18" s="414">
        <v>6.9</v>
      </c>
      <c r="L18" s="271">
        <f t="shared" si="0"/>
        <v>11</v>
      </c>
      <c r="M18" s="415">
        <v>3.3</v>
      </c>
      <c r="N18" s="274">
        <f t="shared" si="1"/>
        <v>5</v>
      </c>
      <c r="O18" s="430">
        <v>9</v>
      </c>
      <c r="P18" s="190">
        <f t="shared" si="2"/>
        <v>36</v>
      </c>
      <c r="Q18" s="226" t="s">
        <v>28</v>
      </c>
      <c r="R18" s="225"/>
    </row>
    <row r="19" spans="1:18" ht="15.75" customHeight="1">
      <c r="A19" s="363">
        <v>1570679</v>
      </c>
      <c r="B19" s="362" t="s">
        <v>345</v>
      </c>
      <c r="C19" s="362" t="s">
        <v>96</v>
      </c>
      <c r="D19" s="323" t="s">
        <v>300</v>
      </c>
      <c r="E19" s="413" t="s">
        <v>182</v>
      </c>
      <c r="F19" s="51">
        <v>0</v>
      </c>
      <c r="G19" s="412">
        <v>7</v>
      </c>
      <c r="H19" s="51">
        <f>VLOOKUP(G19*(-1),HAIESPOF,2)</f>
        <v>17</v>
      </c>
      <c r="I19" s="270"/>
      <c r="J19" s="271">
        <v>0</v>
      </c>
      <c r="K19" s="414">
        <v>7.1</v>
      </c>
      <c r="L19" s="271">
        <f t="shared" si="0"/>
        <v>12</v>
      </c>
      <c r="M19" s="415">
        <v>3</v>
      </c>
      <c r="N19" s="274">
        <f t="shared" si="1"/>
        <v>4</v>
      </c>
      <c r="O19" s="430">
        <v>10</v>
      </c>
      <c r="P19" s="190">
        <f t="shared" si="2"/>
        <v>33</v>
      </c>
      <c r="Q19" s="226" t="s">
        <v>28</v>
      </c>
      <c r="R19" s="225"/>
    </row>
    <row r="20" spans="1:18" s="55" customFormat="1" ht="15.75" customHeight="1">
      <c r="A20" s="361">
        <v>1592288</v>
      </c>
      <c r="B20" s="362" t="s">
        <v>295</v>
      </c>
      <c r="C20" s="362" t="s">
        <v>296</v>
      </c>
      <c r="D20" s="323" t="s">
        <v>143</v>
      </c>
      <c r="E20" s="413">
        <v>5.9</v>
      </c>
      <c r="F20" s="51">
        <f>VLOOKUP(E20*(-1),VITPOF,2)</f>
        <v>10</v>
      </c>
      <c r="G20" s="412" t="s">
        <v>182</v>
      </c>
      <c r="H20" s="51">
        <v>0</v>
      </c>
      <c r="I20" s="270"/>
      <c r="J20" s="271">
        <v>0</v>
      </c>
      <c r="K20" s="414">
        <v>7.65</v>
      </c>
      <c r="L20" s="271">
        <f t="shared" si="0"/>
        <v>14</v>
      </c>
      <c r="M20" s="415">
        <v>3.8</v>
      </c>
      <c r="N20" s="274">
        <f t="shared" si="1"/>
        <v>7</v>
      </c>
      <c r="O20" s="430">
        <v>11</v>
      </c>
      <c r="P20" s="190">
        <f t="shared" si="2"/>
        <v>31</v>
      </c>
      <c r="Q20" s="226" t="s">
        <v>28</v>
      </c>
      <c r="R20" s="225"/>
    </row>
    <row r="21" spans="1:18" s="55" customFormat="1" ht="15.75" customHeight="1">
      <c r="A21" s="361">
        <v>1592283</v>
      </c>
      <c r="B21" s="362" t="s">
        <v>224</v>
      </c>
      <c r="C21" s="362" t="s">
        <v>294</v>
      </c>
      <c r="D21" s="323" t="s">
        <v>143</v>
      </c>
      <c r="E21" s="413">
        <v>5.8</v>
      </c>
      <c r="F21" s="51">
        <f>VLOOKUP(E21*(-1),VITPOF,2)</f>
        <v>11</v>
      </c>
      <c r="G21" s="412" t="s">
        <v>182</v>
      </c>
      <c r="H21" s="51">
        <v>0</v>
      </c>
      <c r="I21" s="270"/>
      <c r="J21" s="271">
        <v>0</v>
      </c>
      <c r="K21" s="414">
        <v>7.9</v>
      </c>
      <c r="L21" s="271">
        <f t="shared" si="0"/>
        <v>16</v>
      </c>
      <c r="M21" s="415">
        <v>2.9</v>
      </c>
      <c r="N21" s="274">
        <f t="shared" si="1"/>
        <v>4</v>
      </c>
      <c r="O21" s="430">
        <v>11</v>
      </c>
      <c r="P21" s="190">
        <f t="shared" si="2"/>
        <v>31</v>
      </c>
      <c r="Q21" s="226" t="s">
        <v>28</v>
      </c>
      <c r="R21" s="6"/>
    </row>
    <row r="22" spans="1:18" s="55" customFormat="1" ht="15.75" customHeight="1">
      <c r="A22" s="361">
        <v>1412127</v>
      </c>
      <c r="B22" s="362" t="s">
        <v>288</v>
      </c>
      <c r="C22" s="362" t="s">
        <v>289</v>
      </c>
      <c r="D22" s="323" t="s">
        <v>143</v>
      </c>
      <c r="E22" s="413">
        <v>6.3</v>
      </c>
      <c r="F22" s="51">
        <f>VLOOKUP(E22*(-1),VITPOF,2)</f>
        <v>6</v>
      </c>
      <c r="G22" s="412" t="s">
        <v>182</v>
      </c>
      <c r="H22" s="51">
        <v>0</v>
      </c>
      <c r="I22" s="270"/>
      <c r="J22" s="271">
        <v>0</v>
      </c>
      <c r="K22" s="414">
        <v>7.3</v>
      </c>
      <c r="L22" s="271">
        <f t="shared" si="0"/>
        <v>13</v>
      </c>
      <c r="M22" s="415">
        <v>4.7</v>
      </c>
      <c r="N22" s="274">
        <f t="shared" si="1"/>
        <v>10</v>
      </c>
      <c r="O22" s="430">
        <v>13</v>
      </c>
      <c r="P22" s="190">
        <f t="shared" si="2"/>
        <v>29</v>
      </c>
      <c r="Q22" s="226" t="s">
        <v>28</v>
      </c>
      <c r="R22" s="225"/>
    </row>
    <row r="23" spans="1:17" s="55" customFormat="1" ht="15.75" customHeight="1">
      <c r="A23" s="416">
        <v>1586574</v>
      </c>
      <c r="B23" s="417" t="s">
        <v>237</v>
      </c>
      <c r="C23" s="417" t="s">
        <v>238</v>
      </c>
      <c r="D23" s="323" t="s">
        <v>92</v>
      </c>
      <c r="E23" s="413">
        <v>6.2</v>
      </c>
      <c r="F23" s="51">
        <f>VLOOKUP(E23*(-1),VITPOF,2)</f>
        <v>7</v>
      </c>
      <c r="G23" s="412" t="s">
        <v>182</v>
      </c>
      <c r="H23" s="51">
        <v>0</v>
      </c>
      <c r="I23" s="270"/>
      <c r="J23" s="271">
        <v>0</v>
      </c>
      <c r="K23" s="414">
        <v>6.3</v>
      </c>
      <c r="L23" s="271">
        <f t="shared" si="0"/>
        <v>8</v>
      </c>
      <c r="M23" s="415">
        <v>5.4</v>
      </c>
      <c r="N23" s="274">
        <f t="shared" si="1"/>
        <v>13</v>
      </c>
      <c r="O23" s="430">
        <v>14</v>
      </c>
      <c r="P23" s="190">
        <f t="shared" si="2"/>
        <v>28</v>
      </c>
      <c r="Q23" s="226" t="s">
        <v>28</v>
      </c>
    </row>
    <row r="24" spans="1:17" ht="15.75" customHeight="1">
      <c r="A24" s="416">
        <v>1586563</v>
      </c>
      <c r="B24" s="417" t="s">
        <v>251</v>
      </c>
      <c r="C24" s="417" t="s">
        <v>102</v>
      </c>
      <c r="D24" s="323" t="s">
        <v>92</v>
      </c>
      <c r="E24" s="413">
        <v>5.7</v>
      </c>
      <c r="F24" s="51">
        <f>VLOOKUP(E24*(-1),VITPOF,2)</f>
        <v>13</v>
      </c>
      <c r="G24" s="412" t="s">
        <v>182</v>
      </c>
      <c r="H24" s="51">
        <v>0</v>
      </c>
      <c r="I24" s="270"/>
      <c r="J24" s="271">
        <v>0</v>
      </c>
      <c r="K24" s="414">
        <v>6.7</v>
      </c>
      <c r="L24" s="271">
        <f t="shared" si="0"/>
        <v>10</v>
      </c>
      <c r="M24" s="415">
        <v>3.2</v>
      </c>
      <c r="N24" s="274">
        <f t="shared" si="1"/>
        <v>5</v>
      </c>
      <c r="O24" s="430">
        <v>14</v>
      </c>
      <c r="P24" s="190">
        <f t="shared" si="2"/>
        <v>28</v>
      </c>
      <c r="Q24" s="226" t="s">
        <v>28</v>
      </c>
    </row>
    <row r="25" spans="1:18" s="55" customFormat="1" ht="15.75" customHeight="1">
      <c r="A25" s="314">
        <v>1594625</v>
      </c>
      <c r="B25" s="360" t="s">
        <v>383</v>
      </c>
      <c r="C25" s="418" t="s">
        <v>384</v>
      </c>
      <c r="D25" s="323" t="s">
        <v>127</v>
      </c>
      <c r="E25" s="413" t="s">
        <v>182</v>
      </c>
      <c r="F25" s="51">
        <v>0</v>
      </c>
      <c r="G25" s="412">
        <v>7.8</v>
      </c>
      <c r="H25" s="51">
        <f>VLOOKUP(G25*(-1),HAIESPOF,2)</f>
        <v>11</v>
      </c>
      <c r="I25" s="270"/>
      <c r="J25" s="271">
        <v>0</v>
      </c>
      <c r="K25" s="414">
        <v>6.5</v>
      </c>
      <c r="L25" s="271">
        <f t="shared" si="0"/>
        <v>9</v>
      </c>
      <c r="M25" s="415">
        <v>3</v>
      </c>
      <c r="N25" s="274">
        <f t="shared" si="1"/>
        <v>4</v>
      </c>
      <c r="O25" s="430">
        <v>16</v>
      </c>
      <c r="P25" s="190">
        <f t="shared" si="2"/>
        <v>24</v>
      </c>
      <c r="Q25" s="226" t="s">
        <v>28</v>
      </c>
      <c r="R25" s="225"/>
    </row>
    <row r="26" spans="1:18" ht="15.75" customHeight="1">
      <c r="A26" s="416">
        <v>1599217</v>
      </c>
      <c r="B26" s="417" t="s">
        <v>239</v>
      </c>
      <c r="C26" s="417" t="s">
        <v>240</v>
      </c>
      <c r="D26" s="323" t="s">
        <v>92</v>
      </c>
      <c r="E26" s="413">
        <v>6.7</v>
      </c>
      <c r="F26" s="51">
        <f>VLOOKUP(E26*(-1),VITPOF,2)</f>
        <v>4</v>
      </c>
      <c r="G26" s="412" t="s">
        <v>182</v>
      </c>
      <c r="H26" s="51">
        <v>0</v>
      </c>
      <c r="I26" s="270"/>
      <c r="J26" s="271">
        <v>0</v>
      </c>
      <c r="K26" s="414">
        <v>6.5</v>
      </c>
      <c r="L26" s="271">
        <f t="shared" si="0"/>
        <v>9</v>
      </c>
      <c r="M26" s="415">
        <v>4.6</v>
      </c>
      <c r="N26" s="274">
        <f t="shared" si="1"/>
        <v>10</v>
      </c>
      <c r="O26" s="430">
        <v>17</v>
      </c>
      <c r="P26" s="190">
        <f t="shared" si="2"/>
        <v>23</v>
      </c>
      <c r="Q26" s="226" t="s">
        <v>28</v>
      </c>
      <c r="R26" s="225"/>
    </row>
    <row r="27" spans="1:18" s="55" customFormat="1" ht="15.75" customHeight="1">
      <c r="A27" s="361">
        <v>1592298</v>
      </c>
      <c r="B27" s="362" t="s">
        <v>295</v>
      </c>
      <c r="C27" s="362" t="s">
        <v>297</v>
      </c>
      <c r="D27" s="323" t="s">
        <v>143</v>
      </c>
      <c r="E27" s="413">
        <v>6.4</v>
      </c>
      <c r="F27" s="51">
        <f>VLOOKUP(E27*(-1),VITPOF,2)</f>
        <v>6</v>
      </c>
      <c r="G27" s="412" t="s">
        <v>182</v>
      </c>
      <c r="H27" s="51">
        <v>0</v>
      </c>
      <c r="I27" s="270"/>
      <c r="J27" s="271">
        <v>0</v>
      </c>
      <c r="K27" s="414">
        <v>6.5</v>
      </c>
      <c r="L27" s="271">
        <f t="shared" si="0"/>
        <v>9</v>
      </c>
      <c r="M27" s="415">
        <v>4.1</v>
      </c>
      <c r="N27" s="274">
        <f t="shared" si="1"/>
        <v>8</v>
      </c>
      <c r="O27" s="430">
        <v>17</v>
      </c>
      <c r="P27" s="190">
        <f t="shared" si="2"/>
        <v>23</v>
      </c>
      <c r="Q27" s="226" t="s">
        <v>28</v>
      </c>
      <c r="R27" s="6"/>
    </row>
    <row r="28" spans="1:18" ht="15.75" customHeight="1">
      <c r="A28" s="416">
        <v>1595185</v>
      </c>
      <c r="B28" s="417" t="s">
        <v>249</v>
      </c>
      <c r="C28" s="417" t="s">
        <v>250</v>
      </c>
      <c r="D28" s="323" t="s">
        <v>92</v>
      </c>
      <c r="E28" s="413">
        <v>6.4</v>
      </c>
      <c r="F28" s="51">
        <f>VLOOKUP(E28*(-1),VITPOF,2)</f>
        <v>6</v>
      </c>
      <c r="G28" s="412" t="s">
        <v>182</v>
      </c>
      <c r="H28" s="51">
        <v>0</v>
      </c>
      <c r="I28" s="270"/>
      <c r="J28" s="271">
        <v>0</v>
      </c>
      <c r="K28" s="414">
        <v>6.85</v>
      </c>
      <c r="L28" s="271">
        <f t="shared" si="0"/>
        <v>10</v>
      </c>
      <c r="M28" s="415">
        <v>3.8</v>
      </c>
      <c r="N28" s="274">
        <f t="shared" si="1"/>
        <v>7</v>
      </c>
      <c r="O28" s="430">
        <v>17</v>
      </c>
      <c r="P28" s="190">
        <f t="shared" si="2"/>
        <v>23</v>
      </c>
      <c r="Q28" s="226" t="s">
        <v>28</v>
      </c>
      <c r="R28" s="225"/>
    </row>
    <row r="29" spans="1:18" s="55" customFormat="1" ht="15.75" customHeight="1">
      <c r="A29" s="314">
        <v>1582262</v>
      </c>
      <c r="B29" s="360" t="s">
        <v>371</v>
      </c>
      <c r="C29" s="418" t="s">
        <v>372</v>
      </c>
      <c r="D29" s="323" t="s">
        <v>127</v>
      </c>
      <c r="E29" s="413" t="s">
        <v>182</v>
      </c>
      <c r="F29" s="51">
        <v>0</v>
      </c>
      <c r="G29" s="412">
        <v>8.3</v>
      </c>
      <c r="H29" s="51">
        <f>VLOOKUP(G29*(-1),HAIESPOF,2)</f>
        <v>7</v>
      </c>
      <c r="I29" s="270"/>
      <c r="J29" s="271">
        <v>0</v>
      </c>
      <c r="K29" s="414">
        <v>6.7</v>
      </c>
      <c r="L29" s="271">
        <f t="shared" si="0"/>
        <v>10</v>
      </c>
      <c r="M29" s="415">
        <v>3.4</v>
      </c>
      <c r="N29" s="274">
        <f t="shared" si="1"/>
        <v>5</v>
      </c>
      <c r="O29" s="430">
        <v>20</v>
      </c>
      <c r="P29" s="190">
        <f t="shared" si="2"/>
        <v>22</v>
      </c>
      <c r="Q29" s="226" t="s">
        <v>28</v>
      </c>
      <c r="R29" s="6"/>
    </row>
    <row r="30" spans="1:17" ht="15.75" customHeight="1">
      <c r="A30" s="361">
        <v>1592264</v>
      </c>
      <c r="B30" s="362" t="s">
        <v>291</v>
      </c>
      <c r="C30" s="362" t="s">
        <v>150</v>
      </c>
      <c r="D30" s="323" t="s">
        <v>143</v>
      </c>
      <c r="E30" s="413">
        <v>6.3</v>
      </c>
      <c r="F30" s="51">
        <f>VLOOKUP(E30*(-1),VITPOF,2)</f>
        <v>6</v>
      </c>
      <c r="G30" s="412" t="s">
        <v>182</v>
      </c>
      <c r="H30" s="51">
        <v>0</v>
      </c>
      <c r="I30" s="270"/>
      <c r="J30" s="271">
        <v>0</v>
      </c>
      <c r="K30" s="414">
        <v>6.85</v>
      </c>
      <c r="L30" s="271">
        <f t="shared" si="0"/>
        <v>10</v>
      </c>
      <c r="M30" s="415">
        <v>2.8</v>
      </c>
      <c r="N30" s="274">
        <f t="shared" si="1"/>
        <v>4</v>
      </c>
      <c r="O30" s="430">
        <v>21</v>
      </c>
      <c r="P30" s="190">
        <f t="shared" si="2"/>
        <v>20</v>
      </c>
      <c r="Q30" s="226" t="s">
        <v>28</v>
      </c>
    </row>
    <row r="31" spans="1:18" s="55" customFormat="1" ht="15.75" customHeight="1">
      <c r="A31" s="416">
        <v>1595178</v>
      </c>
      <c r="B31" s="417" t="s">
        <v>246</v>
      </c>
      <c r="C31" s="417" t="s">
        <v>247</v>
      </c>
      <c r="D31" s="323" t="s">
        <v>92</v>
      </c>
      <c r="E31" s="413">
        <v>6.4</v>
      </c>
      <c r="F31" s="51">
        <f>VLOOKUP(E31*(-1),VITPOF,2)</f>
        <v>6</v>
      </c>
      <c r="G31" s="412" t="s">
        <v>182</v>
      </c>
      <c r="H31" s="51">
        <v>0</v>
      </c>
      <c r="I31" s="270"/>
      <c r="J31" s="271">
        <v>0</v>
      </c>
      <c r="K31" s="414">
        <v>6.5</v>
      </c>
      <c r="L31" s="271">
        <f t="shared" si="0"/>
        <v>9</v>
      </c>
      <c r="M31" s="415">
        <v>2.9</v>
      </c>
      <c r="N31" s="274">
        <f t="shared" si="1"/>
        <v>4</v>
      </c>
      <c r="O31" s="430">
        <v>22</v>
      </c>
      <c r="P31" s="190">
        <f t="shared" si="2"/>
        <v>19</v>
      </c>
      <c r="Q31" s="226" t="s">
        <v>28</v>
      </c>
      <c r="R31" s="6"/>
    </row>
    <row r="32" spans="1:18" s="55" customFormat="1" ht="15.75" customHeight="1">
      <c r="A32" s="363">
        <v>1606614</v>
      </c>
      <c r="B32" s="362" t="s">
        <v>343</v>
      </c>
      <c r="C32" s="362" t="s">
        <v>189</v>
      </c>
      <c r="D32" s="323" t="s">
        <v>300</v>
      </c>
      <c r="E32" s="413" t="s">
        <v>182</v>
      </c>
      <c r="F32" s="51">
        <v>0</v>
      </c>
      <c r="G32" s="412">
        <v>8.5</v>
      </c>
      <c r="H32" s="51">
        <f>VLOOKUP(G32*(-1),HAIESPOF,2)</f>
        <v>5</v>
      </c>
      <c r="I32" s="270"/>
      <c r="J32" s="271">
        <v>0</v>
      </c>
      <c r="K32" s="414">
        <v>5.8</v>
      </c>
      <c r="L32" s="271">
        <f t="shared" si="0"/>
        <v>5</v>
      </c>
      <c r="M32" s="415">
        <v>4</v>
      </c>
      <c r="N32" s="274">
        <f t="shared" si="1"/>
        <v>8</v>
      </c>
      <c r="O32" s="430">
        <v>23</v>
      </c>
      <c r="P32" s="190">
        <f t="shared" si="2"/>
        <v>18</v>
      </c>
      <c r="Q32" s="226" t="s">
        <v>28</v>
      </c>
      <c r="R32" s="225"/>
    </row>
    <row r="33" spans="1:17" ht="15.75" customHeight="1">
      <c r="A33" s="416">
        <v>1593956</v>
      </c>
      <c r="B33" s="417" t="s">
        <v>183</v>
      </c>
      <c r="C33" s="417" t="s">
        <v>102</v>
      </c>
      <c r="D33" s="323" t="s">
        <v>92</v>
      </c>
      <c r="E33" s="413">
        <v>6.7</v>
      </c>
      <c r="F33" s="51">
        <f>VLOOKUP(E33*(-1),VITPOF,2)</f>
        <v>4</v>
      </c>
      <c r="G33" s="412" t="s">
        <v>182</v>
      </c>
      <c r="H33" s="51">
        <v>0</v>
      </c>
      <c r="I33" s="270"/>
      <c r="J33" s="271">
        <v>0</v>
      </c>
      <c r="K33" s="414">
        <v>6.85</v>
      </c>
      <c r="L33" s="271">
        <f t="shared" si="0"/>
        <v>10</v>
      </c>
      <c r="M33" s="415">
        <v>2.8</v>
      </c>
      <c r="N33" s="274">
        <f t="shared" si="1"/>
        <v>4</v>
      </c>
      <c r="O33" s="430">
        <v>23</v>
      </c>
      <c r="P33" s="190">
        <f t="shared" si="2"/>
        <v>18</v>
      </c>
      <c r="Q33" s="226" t="s">
        <v>28</v>
      </c>
    </row>
    <row r="34" spans="1:18" s="55" customFormat="1" ht="15.75" customHeight="1">
      <c r="A34" s="368">
        <v>1519365</v>
      </c>
      <c r="B34" s="369" t="s">
        <v>344</v>
      </c>
      <c r="C34" s="369" t="s">
        <v>349</v>
      </c>
      <c r="D34" s="323" t="s">
        <v>300</v>
      </c>
      <c r="E34" s="413" t="s">
        <v>182</v>
      </c>
      <c r="F34" s="51">
        <v>0</v>
      </c>
      <c r="G34" s="412">
        <v>8.5</v>
      </c>
      <c r="H34" s="51">
        <f>VLOOKUP(G34*(-1),HAIESPOF,2)</f>
        <v>5</v>
      </c>
      <c r="I34" s="270"/>
      <c r="J34" s="271">
        <v>0</v>
      </c>
      <c r="K34" s="414">
        <v>5.9</v>
      </c>
      <c r="L34" s="271">
        <f t="shared" si="0"/>
        <v>6</v>
      </c>
      <c r="M34" s="415">
        <v>3.7</v>
      </c>
      <c r="N34" s="274">
        <f t="shared" si="1"/>
        <v>6</v>
      </c>
      <c r="O34" s="430">
        <v>25</v>
      </c>
      <c r="P34" s="190">
        <f t="shared" si="2"/>
        <v>17</v>
      </c>
      <c r="Q34" s="226" t="s">
        <v>28</v>
      </c>
      <c r="R34" s="6"/>
    </row>
    <row r="35" spans="1:17" ht="15.75" customHeight="1">
      <c r="A35" s="314">
        <v>1573181</v>
      </c>
      <c r="B35" s="360" t="s">
        <v>373</v>
      </c>
      <c r="C35" s="418" t="s">
        <v>374</v>
      </c>
      <c r="D35" s="323" t="s">
        <v>127</v>
      </c>
      <c r="E35" s="413" t="s">
        <v>182</v>
      </c>
      <c r="F35" s="51">
        <v>0</v>
      </c>
      <c r="G35" s="412">
        <v>9</v>
      </c>
      <c r="H35" s="51">
        <f>VLOOKUP(G35*(-1),HAIESPOF,2)</f>
        <v>3</v>
      </c>
      <c r="I35" s="270"/>
      <c r="J35" s="271">
        <v>0</v>
      </c>
      <c r="K35" s="414">
        <v>5.6</v>
      </c>
      <c r="L35" s="271">
        <f t="shared" si="0"/>
        <v>5</v>
      </c>
      <c r="M35" s="415">
        <v>2.6</v>
      </c>
      <c r="N35" s="274">
        <f t="shared" si="1"/>
        <v>3</v>
      </c>
      <c r="O35" s="430">
        <v>26</v>
      </c>
      <c r="P35" s="190">
        <f t="shared" si="2"/>
        <v>11</v>
      </c>
      <c r="Q35" s="226" t="s">
        <v>28</v>
      </c>
    </row>
    <row r="36" spans="1:18" s="55" customFormat="1" ht="15.75" customHeight="1">
      <c r="A36" s="416">
        <v>1574337</v>
      </c>
      <c r="B36" s="417" t="s">
        <v>147</v>
      </c>
      <c r="C36" s="417" t="s">
        <v>241</v>
      </c>
      <c r="D36" s="323" t="s">
        <v>92</v>
      </c>
      <c r="E36" s="413">
        <v>6.5</v>
      </c>
      <c r="F36" s="51">
        <f>VLOOKUP(E36*(-1),VITPOF,2)</f>
        <v>5</v>
      </c>
      <c r="G36" s="412" t="s">
        <v>182</v>
      </c>
      <c r="H36" s="51">
        <v>0</v>
      </c>
      <c r="I36" s="270"/>
      <c r="J36" s="271">
        <v>0</v>
      </c>
      <c r="K36" s="414">
        <v>5.65</v>
      </c>
      <c r="L36" s="271">
        <f t="shared" si="0"/>
        <v>5</v>
      </c>
      <c r="M36" s="415">
        <v>2.3</v>
      </c>
      <c r="N36" s="274">
        <v>1</v>
      </c>
      <c r="O36" s="430">
        <v>26</v>
      </c>
      <c r="P36" s="190">
        <f t="shared" si="2"/>
        <v>11</v>
      </c>
      <c r="Q36" s="226" t="s">
        <v>28</v>
      </c>
      <c r="R36" s="225"/>
    </row>
    <row r="37" spans="1:18" s="55" customFormat="1" ht="15.75" customHeight="1">
      <c r="A37" s="361">
        <v>1624611</v>
      </c>
      <c r="B37" s="362" t="s">
        <v>292</v>
      </c>
      <c r="C37" s="362" t="s">
        <v>293</v>
      </c>
      <c r="D37" s="323" t="s">
        <v>143</v>
      </c>
      <c r="E37" s="413">
        <v>6.4</v>
      </c>
      <c r="F37" s="51">
        <f>VLOOKUP(E37*(-1),VITPOF,2)</f>
        <v>6</v>
      </c>
      <c r="G37" s="412" t="s">
        <v>182</v>
      </c>
      <c r="H37" s="51">
        <v>0</v>
      </c>
      <c r="I37" s="270"/>
      <c r="J37" s="271">
        <v>0</v>
      </c>
      <c r="K37" s="414">
        <v>5</v>
      </c>
      <c r="L37" s="271">
        <f t="shared" si="0"/>
        <v>3</v>
      </c>
      <c r="M37" s="415">
        <v>2.3</v>
      </c>
      <c r="N37" s="274">
        <v>1</v>
      </c>
      <c r="O37" s="430">
        <v>28</v>
      </c>
      <c r="P37" s="190">
        <f t="shared" si="2"/>
        <v>10</v>
      </c>
      <c r="Q37" s="226" t="s">
        <v>28</v>
      </c>
      <c r="R37" s="225"/>
    </row>
    <row r="38" spans="1:18" ht="15.75" customHeight="1">
      <c r="A38" s="416">
        <v>1607352</v>
      </c>
      <c r="B38" s="417" t="s">
        <v>244</v>
      </c>
      <c r="C38" s="417" t="s">
        <v>245</v>
      </c>
      <c r="D38" s="323" t="s">
        <v>92</v>
      </c>
      <c r="E38" s="413">
        <v>7.1</v>
      </c>
      <c r="F38" s="51">
        <v>1</v>
      </c>
      <c r="G38" s="412" t="s">
        <v>182</v>
      </c>
      <c r="H38" s="51">
        <v>0</v>
      </c>
      <c r="I38" s="270"/>
      <c r="J38" s="271">
        <v>0</v>
      </c>
      <c r="K38" s="414">
        <v>5.25</v>
      </c>
      <c r="L38" s="271">
        <f t="shared" si="0"/>
        <v>4</v>
      </c>
      <c r="M38" s="415">
        <v>2.1</v>
      </c>
      <c r="N38" s="274">
        <v>1</v>
      </c>
      <c r="O38" s="430">
        <v>29</v>
      </c>
      <c r="P38" s="190">
        <f t="shared" si="2"/>
        <v>6</v>
      </c>
      <c r="Q38" s="226" t="s">
        <v>28</v>
      </c>
      <c r="R38" s="225"/>
    </row>
    <row r="39" spans="1:18" s="55" customFormat="1" ht="15.75" customHeight="1">
      <c r="A39" s="363">
        <v>1598007</v>
      </c>
      <c r="B39" s="362" t="s">
        <v>344</v>
      </c>
      <c r="C39" s="362" t="s">
        <v>348</v>
      </c>
      <c r="D39" s="323" t="s">
        <v>300</v>
      </c>
      <c r="E39" s="413">
        <v>8.9</v>
      </c>
      <c r="F39" s="51">
        <v>1</v>
      </c>
      <c r="G39" s="412" t="s">
        <v>182</v>
      </c>
      <c r="H39" s="51">
        <v>0</v>
      </c>
      <c r="I39" s="270"/>
      <c r="J39" s="271">
        <v>0</v>
      </c>
      <c r="K39" s="414">
        <v>3.4</v>
      </c>
      <c r="L39" s="271">
        <v>1</v>
      </c>
      <c r="M39" s="415">
        <v>2</v>
      </c>
      <c r="N39" s="274">
        <v>1</v>
      </c>
      <c r="O39" s="430">
        <v>30</v>
      </c>
      <c r="P39" s="190">
        <f t="shared" si="2"/>
        <v>3</v>
      </c>
      <c r="Q39" s="226" t="s">
        <v>28</v>
      </c>
      <c r="R39" s="225"/>
    </row>
  </sheetData>
  <sheetProtection/>
  <mergeCells count="5">
    <mergeCell ref="D2:L2"/>
    <mergeCell ref="D3:L3"/>
    <mergeCell ref="D4:K4"/>
    <mergeCell ref="D6:G6"/>
    <mergeCell ref="I6:K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R4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" sqref="D2:L2"/>
    </sheetView>
  </sheetViews>
  <sheetFormatPr defaultColWidth="11.421875" defaultRowHeight="12.75"/>
  <cols>
    <col min="1" max="1" width="8.421875" style="6" bestFit="1" customWidth="1"/>
    <col min="2" max="2" width="22.140625" style="6" bestFit="1" customWidth="1"/>
    <col min="3" max="3" width="15.140625" style="6" bestFit="1" customWidth="1"/>
    <col min="4" max="4" width="6.421875" style="6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customWidth="1"/>
    <col min="10" max="10" width="3.7109375" style="8" customWidth="1"/>
    <col min="11" max="11" width="5.7109375" style="9" customWidth="1"/>
    <col min="12" max="12" width="3.7109375" style="8" customWidth="1"/>
    <col min="13" max="13" width="5.7109375" style="9" customWidth="1"/>
    <col min="14" max="14" width="3.7109375" style="8" customWidth="1"/>
    <col min="15" max="15" width="5.421875" style="8" bestFit="1" customWidth="1"/>
    <col min="16" max="16" width="5.7109375" style="10" customWidth="1"/>
    <col min="17" max="17" width="4.421875" style="8" customWidth="1"/>
    <col min="18" max="18" width="4.421875" style="6" customWidth="1"/>
    <col min="19" max="16384" width="11.421875" style="6" customWidth="1"/>
  </cols>
  <sheetData>
    <row r="1" spans="1:17" s="11" customFormat="1" ht="15" customHeight="1">
      <c r="A1" s="278"/>
      <c r="B1" s="13"/>
      <c r="C1" s="13"/>
      <c r="D1" s="15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17" s="27" customFormat="1" ht="19.5" customHeight="1">
      <c r="A2" s="279"/>
      <c r="B2" s="29"/>
      <c r="D2" s="466" t="s">
        <v>234</v>
      </c>
      <c r="E2" s="466"/>
      <c r="F2" s="466"/>
      <c r="G2" s="466"/>
      <c r="H2" s="466"/>
      <c r="I2" s="466"/>
      <c r="J2" s="466"/>
      <c r="K2" s="466"/>
      <c r="L2" s="466"/>
      <c r="M2" s="32"/>
      <c r="N2" s="35"/>
      <c r="O2" s="33"/>
      <c r="P2" s="36"/>
      <c r="Q2" s="266"/>
    </row>
    <row r="3" spans="1:17" s="27" customFormat="1" ht="19.5" customHeight="1">
      <c r="A3" s="279"/>
      <c r="B3" s="29"/>
      <c r="C3" s="29"/>
      <c r="D3" s="467" t="s">
        <v>55</v>
      </c>
      <c r="E3" s="467"/>
      <c r="F3" s="467"/>
      <c r="G3" s="467"/>
      <c r="H3" s="467"/>
      <c r="I3" s="467"/>
      <c r="J3" s="467"/>
      <c r="K3" s="467"/>
      <c r="L3" s="467"/>
      <c r="M3" s="32"/>
      <c r="N3" s="35"/>
      <c r="O3" s="33"/>
      <c r="P3" s="36"/>
      <c r="Q3" s="266"/>
    </row>
    <row r="4" spans="1:17" s="27" customFormat="1" ht="19.5" customHeight="1">
      <c r="A4" s="279"/>
      <c r="B4" s="29"/>
      <c r="C4" s="29"/>
      <c r="D4" s="468" t="s">
        <v>235</v>
      </c>
      <c r="E4" s="468"/>
      <c r="F4" s="468"/>
      <c r="G4" s="468"/>
      <c r="H4" s="468"/>
      <c r="I4" s="468"/>
      <c r="J4" s="468"/>
      <c r="K4" s="468"/>
      <c r="L4" s="267"/>
      <c r="M4" s="32"/>
      <c r="N4" s="35"/>
      <c r="O4" s="33"/>
      <c r="P4" s="36"/>
      <c r="Q4" s="266"/>
    </row>
    <row r="5" spans="1:17" s="27" customFormat="1" ht="19.5" customHeight="1">
      <c r="A5" s="279"/>
      <c r="B5" s="29"/>
      <c r="C5" s="29"/>
      <c r="D5" s="33"/>
      <c r="E5" s="37"/>
      <c r="F5" s="33"/>
      <c r="G5" s="37"/>
      <c r="H5" s="33"/>
      <c r="I5" s="32"/>
      <c r="J5" s="33"/>
      <c r="K5" s="34"/>
      <c r="L5" s="33"/>
      <c r="M5" s="32"/>
      <c r="N5" s="35"/>
      <c r="O5" s="33"/>
      <c r="P5" s="36"/>
      <c r="Q5" s="266"/>
    </row>
    <row r="6" spans="1:17" s="27" customFormat="1" ht="15" customHeight="1">
      <c r="A6" s="279"/>
      <c r="B6" s="29"/>
      <c r="C6" s="29"/>
      <c r="D6" s="469" t="s">
        <v>56</v>
      </c>
      <c r="E6" s="469"/>
      <c r="F6" s="469"/>
      <c r="G6" s="469"/>
      <c r="H6" s="33"/>
      <c r="I6" s="470" t="s">
        <v>27</v>
      </c>
      <c r="J6" s="470"/>
      <c r="K6" s="470"/>
      <c r="L6" s="33"/>
      <c r="M6" s="32"/>
      <c r="N6" s="35"/>
      <c r="O6" s="33"/>
      <c r="P6" s="36"/>
      <c r="Q6" s="266"/>
    </row>
    <row r="7" spans="1:17" s="11" customFormat="1" ht="15" customHeight="1">
      <c r="A7" s="284"/>
      <c r="B7" s="39"/>
      <c r="C7" s="39"/>
      <c r="D7" s="41"/>
      <c r="E7" s="40"/>
      <c r="F7" s="41"/>
      <c r="G7" s="40"/>
      <c r="H7" s="41"/>
      <c r="I7" s="42"/>
      <c r="J7" s="41"/>
      <c r="K7" s="43"/>
      <c r="L7" s="41"/>
      <c r="M7" s="42"/>
      <c r="N7" s="44"/>
      <c r="O7" s="41"/>
      <c r="P7" s="45"/>
      <c r="Q7" s="8"/>
    </row>
    <row r="8" spans="1:17" s="11" customFormat="1" ht="6.75" customHeight="1">
      <c r="A8" s="285"/>
      <c r="B8" s="21"/>
      <c r="C8" s="21"/>
      <c r="D8" s="20"/>
      <c r="E8" s="23"/>
      <c r="F8" s="20"/>
      <c r="G8" s="23"/>
      <c r="H8" s="20"/>
      <c r="I8" s="24"/>
      <c r="J8" s="20"/>
      <c r="K8" s="25"/>
      <c r="L8" s="20"/>
      <c r="M8" s="24"/>
      <c r="N8" s="26"/>
      <c r="O8" s="20"/>
      <c r="P8" s="46"/>
      <c r="Q8" s="8"/>
    </row>
    <row r="9" spans="1:17" ht="15.75" customHeight="1">
      <c r="A9" s="47" t="s">
        <v>13</v>
      </c>
      <c r="B9" s="275" t="s">
        <v>61</v>
      </c>
      <c r="C9" s="276" t="s">
        <v>11</v>
      </c>
      <c r="D9" s="47" t="s">
        <v>12</v>
      </c>
      <c r="E9" s="48" t="s">
        <v>14</v>
      </c>
      <c r="F9" s="54" t="s">
        <v>15</v>
      </c>
      <c r="G9" s="48" t="s">
        <v>16</v>
      </c>
      <c r="H9" s="54" t="s">
        <v>15</v>
      </c>
      <c r="I9" s="268" t="s">
        <v>17</v>
      </c>
      <c r="J9" s="269" t="s">
        <v>15</v>
      </c>
      <c r="K9" s="268" t="s">
        <v>18</v>
      </c>
      <c r="L9" s="269" t="s">
        <v>15</v>
      </c>
      <c r="M9" s="272" t="s">
        <v>19</v>
      </c>
      <c r="N9" s="273" t="s">
        <v>15</v>
      </c>
      <c r="O9" s="49" t="s">
        <v>58</v>
      </c>
      <c r="P9" s="50" t="s">
        <v>20</v>
      </c>
      <c r="Q9" s="47" t="s">
        <v>21</v>
      </c>
    </row>
    <row r="10" spans="1:18" s="192" customFormat="1" ht="15.75" customHeight="1">
      <c r="A10" s="416">
        <v>1604718</v>
      </c>
      <c r="B10" s="417" t="s">
        <v>265</v>
      </c>
      <c r="C10" s="417" t="s">
        <v>266</v>
      </c>
      <c r="D10" s="372" t="s">
        <v>92</v>
      </c>
      <c r="E10" s="412" t="s">
        <v>182</v>
      </c>
      <c r="F10" s="51">
        <v>0</v>
      </c>
      <c r="G10" s="412">
        <v>6.3</v>
      </c>
      <c r="H10" s="51">
        <f>VLOOKUP(G10*(-1),HAIESPOF,2)</f>
        <v>23</v>
      </c>
      <c r="I10" s="270"/>
      <c r="J10" s="271">
        <v>0</v>
      </c>
      <c r="K10" s="414">
        <v>8.7</v>
      </c>
      <c r="L10" s="271">
        <f aca="true" t="shared" si="0" ref="L10:L44">VLOOKUP(K10,PENTPOF,2)</f>
        <v>20</v>
      </c>
      <c r="M10" s="415">
        <v>5.9</v>
      </c>
      <c r="N10" s="274">
        <f aca="true" t="shared" si="1" ref="N10:N44">VLOOKUP(M10,MBPOF,2)</f>
        <v>15</v>
      </c>
      <c r="O10" s="429">
        <v>1</v>
      </c>
      <c r="P10" s="190">
        <f aca="true" t="shared" si="2" ref="P10:P44">F10+H10+J10+L10+N10</f>
        <v>58</v>
      </c>
      <c r="Q10" s="226" t="s">
        <v>50</v>
      </c>
      <c r="R10" s="55"/>
    </row>
    <row r="11" spans="1:18" s="192" customFormat="1" ht="15.75" customHeight="1">
      <c r="A11" s="416">
        <v>1515511</v>
      </c>
      <c r="B11" s="417" t="s">
        <v>213</v>
      </c>
      <c r="C11" s="417" t="s">
        <v>214</v>
      </c>
      <c r="D11" s="372" t="s">
        <v>92</v>
      </c>
      <c r="E11" s="412">
        <v>5.6</v>
      </c>
      <c r="F11" s="51">
        <f>VLOOKUP(E11*(-1),VITPOF,2)</f>
        <v>14</v>
      </c>
      <c r="G11" s="412" t="s">
        <v>182</v>
      </c>
      <c r="H11" s="51">
        <v>0</v>
      </c>
      <c r="I11" s="270"/>
      <c r="J11" s="271">
        <v>0</v>
      </c>
      <c r="K11" s="414">
        <v>8.9</v>
      </c>
      <c r="L11" s="271">
        <f t="shared" si="0"/>
        <v>21</v>
      </c>
      <c r="M11" s="415">
        <v>6.9</v>
      </c>
      <c r="N11" s="274">
        <f t="shared" si="1"/>
        <v>19</v>
      </c>
      <c r="O11" s="429">
        <v>2</v>
      </c>
      <c r="P11" s="190">
        <f t="shared" si="2"/>
        <v>54</v>
      </c>
      <c r="Q11" s="226" t="s">
        <v>50</v>
      </c>
      <c r="R11" s="55"/>
    </row>
    <row r="12" spans="1:18" s="192" customFormat="1" ht="15.75" customHeight="1">
      <c r="A12" s="314">
        <v>1398315</v>
      </c>
      <c r="B12" s="365" t="s">
        <v>352</v>
      </c>
      <c r="C12" s="364" t="s">
        <v>353</v>
      </c>
      <c r="D12" s="372" t="s">
        <v>300</v>
      </c>
      <c r="E12" s="412" t="s">
        <v>182</v>
      </c>
      <c r="F12" s="51">
        <v>0</v>
      </c>
      <c r="G12" s="412">
        <v>6.4</v>
      </c>
      <c r="H12" s="51">
        <f>VLOOKUP(G12*(-1),HAIESPOF,2)</f>
        <v>22</v>
      </c>
      <c r="I12" s="270"/>
      <c r="J12" s="271">
        <v>0</v>
      </c>
      <c r="K12" s="414">
        <v>7.7</v>
      </c>
      <c r="L12" s="271">
        <f t="shared" si="0"/>
        <v>15</v>
      </c>
      <c r="M12" s="415">
        <v>6.1</v>
      </c>
      <c r="N12" s="274">
        <f t="shared" si="1"/>
        <v>16</v>
      </c>
      <c r="O12" s="429">
        <v>3</v>
      </c>
      <c r="P12" s="190">
        <f t="shared" si="2"/>
        <v>53</v>
      </c>
      <c r="Q12" s="226" t="s">
        <v>50</v>
      </c>
      <c r="R12" s="55"/>
    </row>
    <row r="13" spans="1:18" s="192" customFormat="1" ht="15.75" customHeight="1">
      <c r="A13" s="314">
        <v>1619370</v>
      </c>
      <c r="B13" s="365" t="s">
        <v>424</v>
      </c>
      <c r="C13" s="364" t="s">
        <v>113</v>
      </c>
      <c r="D13" s="323" t="s">
        <v>127</v>
      </c>
      <c r="E13" s="412" t="s">
        <v>182</v>
      </c>
      <c r="F13" s="51">
        <v>0</v>
      </c>
      <c r="G13" s="412">
        <v>6.3</v>
      </c>
      <c r="H13" s="51">
        <f>VLOOKUP(G13*(-1),HAIESPOF,2)</f>
        <v>23</v>
      </c>
      <c r="I13" s="270"/>
      <c r="J13" s="271">
        <v>0</v>
      </c>
      <c r="K13" s="414">
        <v>8</v>
      </c>
      <c r="L13" s="271">
        <f t="shared" si="0"/>
        <v>16</v>
      </c>
      <c r="M13" s="415">
        <v>5</v>
      </c>
      <c r="N13" s="274">
        <f t="shared" si="1"/>
        <v>12</v>
      </c>
      <c r="O13" s="430">
        <v>4</v>
      </c>
      <c r="P13" s="190">
        <f t="shared" si="2"/>
        <v>51</v>
      </c>
      <c r="Q13" s="226" t="s">
        <v>50</v>
      </c>
      <c r="R13" s="55"/>
    </row>
    <row r="14" spans="1:18" s="192" customFormat="1" ht="15.75" customHeight="1">
      <c r="A14" s="425">
        <v>1512568</v>
      </c>
      <c r="B14" s="422" t="s">
        <v>226</v>
      </c>
      <c r="C14" s="423" t="s">
        <v>113</v>
      </c>
      <c r="D14" s="323" t="s">
        <v>143</v>
      </c>
      <c r="E14" s="412">
        <v>5.4</v>
      </c>
      <c r="F14" s="51">
        <f>VLOOKUP(E14*(-1),VITPOF,2)</f>
        <v>17</v>
      </c>
      <c r="G14" s="412" t="s">
        <v>182</v>
      </c>
      <c r="H14" s="51">
        <v>0</v>
      </c>
      <c r="I14" s="270"/>
      <c r="J14" s="271">
        <v>0</v>
      </c>
      <c r="K14" s="414">
        <v>7.9</v>
      </c>
      <c r="L14" s="271">
        <f t="shared" si="0"/>
        <v>16</v>
      </c>
      <c r="M14" s="415">
        <v>6</v>
      </c>
      <c r="N14" s="274">
        <f t="shared" si="1"/>
        <v>16</v>
      </c>
      <c r="O14" s="430">
        <v>5</v>
      </c>
      <c r="P14" s="190">
        <f t="shared" si="2"/>
        <v>49</v>
      </c>
      <c r="Q14" s="226" t="s">
        <v>50</v>
      </c>
      <c r="R14" s="55"/>
    </row>
    <row r="15" spans="1:18" s="192" customFormat="1" ht="15.75" customHeight="1">
      <c r="A15" s="416">
        <v>1586620</v>
      </c>
      <c r="B15" s="417" t="s">
        <v>261</v>
      </c>
      <c r="C15" s="417" t="s">
        <v>262</v>
      </c>
      <c r="D15" s="372" t="s">
        <v>92</v>
      </c>
      <c r="E15" s="412">
        <v>5.6</v>
      </c>
      <c r="F15" s="51">
        <f>VLOOKUP(E15*(-1),VITPOF,2)</f>
        <v>14</v>
      </c>
      <c r="G15" s="412" t="s">
        <v>182</v>
      </c>
      <c r="H15" s="51">
        <v>0</v>
      </c>
      <c r="I15" s="270"/>
      <c r="J15" s="271">
        <v>0</v>
      </c>
      <c r="K15" s="414">
        <v>8.1</v>
      </c>
      <c r="L15" s="271">
        <f t="shared" si="0"/>
        <v>17</v>
      </c>
      <c r="M15" s="415">
        <v>6.2</v>
      </c>
      <c r="N15" s="274">
        <f t="shared" si="1"/>
        <v>16</v>
      </c>
      <c r="O15" s="430">
        <v>6</v>
      </c>
      <c r="P15" s="190">
        <f t="shared" si="2"/>
        <v>47</v>
      </c>
      <c r="Q15" s="226" t="s">
        <v>50</v>
      </c>
      <c r="R15" s="55"/>
    </row>
    <row r="16" spans="1:18" s="192" customFormat="1" ht="15.75" customHeight="1">
      <c r="A16" s="416">
        <v>1571524</v>
      </c>
      <c r="B16" s="417" t="s">
        <v>249</v>
      </c>
      <c r="C16" s="417" t="s">
        <v>271</v>
      </c>
      <c r="D16" s="372" t="s">
        <v>92</v>
      </c>
      <c r="E16" s="412" t="s">
        <v>182</v>
      </c>
      <c r="F16" s="51">
        <v>0</v>
      </c>
      <c r="G16" s="412">
        <v>6.9</v>
      </c>
      <c r="H16" s="51">
        <f aca="true" t="shared" si="3" ref="H16:H24">VLOOKUP(G16*(-1),HAIESPOF,2)</f>
        <v>18</v>
      </c>
      <c r="I16" s="270"/>
      <c r="J16" s="271">
        <v>0</v>
      </c>
      <c r="K16" s="414">
        <v>7.7</v>
      </c>
      <c r="L16" s="271">
        <f t="shared" si="0"/>
        <v>15</v>
      </c>
      <c r="M16" s="415">
        <v>5.6</v>
      </c>
      <c r="N16" s="274">
        <f t="shared" si="1"/>
        <v>14</v>
      </c>
      <c r="O16" s="430">
        <v>6</v>
      </c>
      <c r="P16" s="190">
        <f t="shared" si="2"/>
        <v>47</v>
      </c>
      <c r="Q16" s="226" t="s">
        <v>50</v>
      </c>
      <c r="R16" s="55"/>
    </row>
    <row r="17" spans="1:18" s="192" customFormat="1" ht="15.75" customHeight="1">
      <c r="A17" s="314">
        <v>1475707</v>
      </c>
      <c r="B17" s="365" t="s">
        <v>351</v>
      </c>
      <c r="C17" s="364" t="s">
        <v>338</v>
      </c>
      <c r="D17" s="372" t="s">
        <v>300</v>
      </c>
      <c r="E17" s="412" t="s">
        <v>182</v>
      </c>
      <c r="F17" s="51">
        <v>0</v>
      </c>
      <c r="G17" s="412">
        <v>6.6</v>
      </c>
      <c r="H17" s="51">
        <f t="shared" si="3"/>
        <v>20</v>
      </c>
      <c r="I17" s="270"/>
      <c r="J17" s="271">
        <v>0</v>
      </c>
      <c r="K17" s="414">
        <v>6.8</v>
      </c>
      <c r="L17" s="271">
        <f t="shared" si="0"/>
        <v>10</v>
      </c>
      <c r="M17" s="415">
        <v>5.8</v>
      </c>
      <c r="N17" s="274">
        <f t="shared" si="1"/>
        <v>15</v>
      </c>
      <c r="O17" s="430">
        <v>8</v>
      </c>
      <c r="P17" s="190">
        <f t="shared" si="2"/>
        <v>45</v>
      </c>
      <c r="Q17" s="226" t="s">
        <v>50</v>
      </c>
      <c r="R17" s="55"/>
    </row>
    <row r="18" spans="1:18" s="192" customFormat="1" ht="15.75" customHeight="1">
      <c r="A18" s="314">
        <v>1573095</v>
      </c>
      <c r="B18" s="360" t="s">
        <v>377</v>
      </c>
      <c r="C18" s="418" t="s">
        <v>378</v>
      </c>
      <c r="D18" s="323" t="s">
        <v>127</v>
      </c>
      <c r="E18" s="412" t="s">
        <v>182</v>
      </c>
      <c r="F18" s="51">
        <v>0</v>
      </c>
      <c r="G18" s="412">
        <v>6.4</v>
      </c>
      <c r="H18" s="51">
        <f t="shared" si="3"/>
        <v>22</v>
      </c>
      <c r="I18" s="270"/>
      <c r="J18" s="271">
        <v>0</v>
      </c>
      <c r="K18" s="414">
        <v>7</v>
      </c>
      <c r="L18" s="271">
        <f t="shared" si="0"/>
        <v>11</v>
      </c>
      <c r="M18" s="415">
        <v>5</v>
      </c>
      <c r="N18" s="274">
        <f t="shared" si="1"/>
        <v>12</v>
      </c>
      <c r="O18" s="430">
        <v>8</v>
      </c>
      <c r="P18" s="190">
        <f t="shared" si="2"/>
        <v>45</v>
      </c>
      <c r="Q18" s="226" t="s">
        <v>50</v>
      </c>
      <c r="R18" s="55"/>
    </row>
    <row r="19" spans="1:18" s="192" customFormat="1" ht="15.75" customHeight="1">
      <c r="A19" s="424">
        <v>1590560</v>
      </c>
      <c r="B19" s="422" t="s">
        <v>301</v>
      </c>
      <c r="C19" s="423" t="s">
        <v>131</v>
      </c>
      <c r="D19" s="323" t="s">
        <v>143</v>
      </c>
      <c r="E19" s="412" t="s">
        <v>182</v>
      </c>
      <c r="F19" s="51">
        <v>0</v>
      </c>
      <c r="G19" s="412">
        <v>7.5</v>
      </c>
      <c r="H19" s="51">
        <f t="shared" si="3"/>
        <v>13</v>
      </c>
      <c r="I19" s="270"/>
      <c r="J19" s="271">
        <v>0</v>
      </c>
      <c r="K19" s="414">
        <v>7.05</v>
      </c>
      <c r="L19" s="271">
        <f t="shared" si="0"/>
        <v>11</v>
      </c>
      <c r="M19" s="415">
        <v>6.6</v>
      </c>
      <c r="N19" s="274">
        <f t="shared" si="1"/>
        <v>18</v>
      </c>
      <c r="O19" s="430">
        <v>10</v>
      </c>
      <c r="P19" s="190">
        <f t="shared" si="2"/>
        <v>42</v>
      </c>
      <c r="Q19" s="226" t="s">
        <v>50</v>
      </c>
      <c r="R19" s="55"/>
    </row>
    <row r="20" spans="1:18" s="192" customFormat="1" ht="15.75" customHeight="1">
      <c r="A20" s="314">
        <v>1476912</v>
      </c>
      <c r="B20" s="360" t="s">
        <v>379</v>
      </c>
      <c r="C20" s="418" t="s">
        <v>380</v>
      </c>
      <c r="D20" s="323" t="s">
        <v>127</v>
      </c>
      <c r="E20" s="412" t="s">
        <v>182</v>
      </c>
      <c r="F20" s="51">
        <v>0</v>
      </c>
      <c r="G20" s="412">
        <v>6.8</v>
      </c>
      <c r="H20" s="51">
        <f t="shared" si="3"/>
        <v>19</v>
      </c>
      <c r="I20" s="270"/>
      <c r="J20" s="271">
        <v>0</v>
      </c>
      <c r="K20" s="414">
        <v>7.3</v>
      </c>
      <c r="L20" s="271">
        <f t="shared" si="0"/>
        <v>13</v>
      </c>
      <c r="M20" s="415">
        <v>4.7</v>
      </c>
      <c r="N20" s="274">
        <f t="shared" si="1"/>
        <v>10</v>
      </c>
      <c r="O20" s="430">
        <v>10</v>
      </c>
      <c r="P20" s="190">
        <f t="shared" si="2"/>
        <v>42</v>
      </c>
      <c r="Q20" s="226" t="s">
        <v>50</v>
      </c>
      <c r="R20" s="55"/>
    </row>
    <row r="21" spans="1:18" s="192" customFormat="1" ht="15.75" customHeight="1">
      <c r="A21" s="416">
        <v>1586610</v>
      </c>
      <c r="B21" s="417" t="s">
        <v>256</v>
      </c>
      <c r="C21" s="417" t="s">
        <v>257</v>
      </c>
      <c r="D21" s="372" t="s">
        <v>92</v>
      </c>
      <c r="E21" s="412" t="s">
        <v>182</v>
      </c>
      <c r="F21" s="51">
        <v>0</v>
      </c>
      <c r="G21" s="412">
        <v>7.1</v>
      </c>
      <c r="H21" s="51">
        <f t="shared" si="3"/>
        <v>16</v>
      </c>
      <c r="I21" s="270"/>
      <c r="J21" s="271">
        <v>0</v>
      </c>
      <c r="K21" s="414">
        <v>7.5</v>
      </c>
      <c r="L21" s="271">
        <f t="shared" si="0"/>
        <v>14</v>
      </c>
      <c r="M21" s="415">
        <v>4.8</v>
      </c>
      <c r="N21" s="274">
        <f t="shared" si="1"/>
        <v>11</v>
      </c>
      <c r="O21" s="430">
        <v>12</v>
      </c>
      <c r="P21" s="190">
        <f t="shared" si="2"/>
        <v>41</v>
      </c>
      <c r="Q21" s="226" t="s">
        <v>50</v>
      </c>
      <c r="R21" s="55"/>
    </row>
    <row r="22" spans="1:18" s="192" customFormat="1" ht="15.75" customHeight="1">
      <c r="A22" s="416">
        <v>1586585</v>
      </c>
      <c r="B22" s="417" t="s">
        <v>258</v>
      </c>
      <c r="C22" s="417" t="s">
        <v>259</v>
      </c>
      <c r="D22" s="372" t="s">
        <v>92</v>
      </c>
      <c r="E22" s="412" t="s">
        <v>182</v>
      </c>
      <c r="F22" s="51">
        <v>0</v>
      </c>
      <c r="G22" s="412">
        <v>7.1</v>
      </c>
      <c r="H22" s="51">
        <f t="shared" si="3"/>
        <v>16</v>
      </c>
      <c r="I22" s="270"/>
      <c r="J22" s="271">
        <v>0</v>
      </c>
      <c r="K22" s="414">
        <v>6.7</v>
      </c>
      <c r="L22" s="271">
        <f t="shared" si="0"/>
        <v>10</v>
      </c>
      <c r="M22" s="415">
        <v>5.7</v>
      </c>
      <c r="N22" s="274">
        <f t="shared" si="1"/>
        <v>14</v>
      </c>
      <c r="O22" s="430">
        <v>13</v>
      </c>
      <c r="P22" s="190">
        <f t="shared" si="2"/>
        <v>40</v>
      </c>
      <c r="Q22" s="226" t="s">
        <v>50</v>
      </c>
      <c r="R22" s="55"/>
    </row>
    <row r="23" spans="1:18" s="192" customFormat="1" ht="15.75" customHeight="1">
      <c r="A23" s="314">
        <v>1536867</v>
      </c>
      <c r="B23" s="365" t="s">
        <v>369</v>
      </c>
      <c r="C23" s="364" t="s">
        <v>370</v>
      </c>
      <c r="D23" s="372" t="s">
        <v>300</v>
      </c>
      <c r="E23" s="412" t="s">
        <v>182</v>
      </c>
      <c r="F23" s="51">
        <v>0</v>
      </c>
      <c r="G23" s="412">
        <v>7.2</v>
      </c>
      <c r="H23" s="51">
        <f t="shared" si="3"/>
        <v>15</v>
      </c>
      <c r="I23" s="270"/>
      <c r="J23" s="271">
        <v>0</v>
      </c>
      <c r="K23" s="414">
        <v>6.95</v>
      </c>
      <c r="L23" s="271">
        <f t="shared" si="0"/>
        <v>11</v>
      </c>
      <c r="M23" s="415">
        <v>5.6</v>
      </c>
      <c r="N23" s="274">
        <f t="shared" si="1"/>
        <v>14</v>
      </c>
      <c r="O23" s="430">
        <v>13</v>
      </c>
      <c r="P23" s="190">
        <f t="shared" si="2"/>
        <v>40</v>
      </c>
      <c r="Q23" s="226" t="s">
        <v>50</v>
      </c>
      <c r="R23" s="55"/>
    </row>
    <row r="24" spans="1:18" s="192" customFormat="1" ht="15.75" customHeight="1">
      <c r="A24" s="425">
        <v>1412147</v>
      </c>
      <c r="B24" s="422" t="s">
        <v>156</v>
      </c>
      <c r="C24" s="423" t="s">
        <v>122</v>
      </c>
      <c r="D24" s="323" t="s">
        <v>143</v>
      </c>
      <c r="E24" s="412" t="s">
        <v>182</v>
      </c>
      <c r="F24" s="51">
        <v>0</v>
      </c>
      <c r="G24" s="412">
        <v>7.5</v>
      </c>
      <c r="H24" s="51">
        <f t="shared" si="3"/>
        <v>13</v>
      </c>
      <c r="I24" s="270"/>
      <c r="J24" s="271">
        <v>0</v>
      </c>
      <c r="K24" s="414">
        <v>7.75</v>
      </c>
      <c r="L24" s="271">
        <f t="shared" si="0"/>
        <v>15</v>
      </c>
      <c r="M24" s="415">
        <v>4.9</v>
      </c>
      <c r="N24" s="274">
        <f t="shared" si="1"/>
        <v>11</v>
      </c>
      <c r="O24" s="430">
        <v>15</v>
      </c>
      <c r="P24" s="190">
        <f t="shared" si="2"/>
        <v>39</v>
      </c>
      <c r="Q24" s="226" t="s">
        <v>50</v>
      </c>
      <c r="R24" s="55"/>
    </row>
    <row r="25" spans="1:18" s="192" customFormat="1" ht="15.75" customHeight="1">
      <c r="A25" s="416">
        <v>1583477</v>
      </c>
      <c r="B25" s="417" t="s">
        <v>207</v>
      </c>
      <c r="C25" s="417" t="s">
        <v>260</v>
      </c>
      <c r="D25" s="372" t="s">
        <v>92</v>
      </c>
      <c r="E25" s="412">
        <v>6</v>
      </c>
      <c r="F25" s="51">
        <f>VLOOKUP(E25*(-1),VITPOF,2)</f>
        <v>9</v>
      </c>
      <c r="G25" s="412" t="s">
        <v>182</v>
      </c>
      <c r="H25" s="51">
        <v>0</v>
      </c>
      <c r="I25" s="270"/>
      <c r="J25" s="271">
        <v>0</v>
      </c>
      <c r="K25" s="414">
        <v>7.8</v>
      </c>
      <c r="L25" s="271">
        <f t="shared" si="0"/>
        <v>15</v>
      </c>
      <c r="M25" s="415">
        <v>5</v>
      </c>
      <c r="N25" s="274">
        <f t="shared" si="1"/>
        <v>12</v>
      </c>
      <c r="O25" s="430">
        <v>16</v>
      </c>
      <c r="P25" s="190">
        <f t="shared" si="2"/>
        <v>36</v>
      </c>
      <c r="Q25" s="226" t="s">
        <v>50</v>
      </c>
      <c r="R25" s="55"/>
    </row>
    <row r="26" spans="1:18" s="192" customFormat="1" ht="15.75" customHeight="1">
      <c r="A26" s="416">
        <v>1571549</v>
      </c>
      <c r="B26" s="417" t="s">
        <v>267</v>
      </c>
      <c r="C26" s="417" t="s">
        <v>123</v>
      </c>
      <c r="D26" s="372" t="s">
        <v>92</v>
      </c>
      <c r="E26" s="412" t="s">
        <v>182</v>
      </c>
      <c r="F26" s="51">
        <v>0</v>
      </c>
      <c r="G26" s="412">
        <v>7.4</v>
      </c>
      <c r="H26" s="51">
        <f>VLOOKUP(G26*(-1),HAIESPOF,2)</f>
        <v>14</v>
      </c>
      <c r="I26" s="270"/>
      <c r="J26" s="271">
        <v>0</v>
      </c>
      <c r="K26" s="414">
        <v>7</v>
      </c>
      <c r="L26" s="271">
        <f t="shared" si="0"/>
        <v>11</v>
      </c>
      <c r="M26" s="415">
        <v>4.9</v>
      </c>
      <c r="N26" s="274">
        <f t="shared" si="1"/>
        <v>11</v>
      </c>
      <c r="O26" s="430">
        <v>16</v>
      </c>
      <c r="P26" s="190">
        <f t="shared" si="2"/>
        <v>36</v>
      </c>
      <c r="Q26" s="226" t="s">
        <v>50</v>
      </c>
      <c r="R26" s="55"/>
    </row>
    <row r="27" spans="1:18" s="192" customFormat="1" ht="15.75" customHeight="1">
      <c r="A27" s="416">
        <v>1595143</v>
      </c>
      <c r="B27" s="417" t="s">
        <v>254</v>
      </c>
      <c r="C27" s="417" t="s">
        <v>255</v>
      </c>
      <c r="D27" s="372" t="s">
        <v>92</v>
      </c>
      <c r="E27" s="412" t="s">
        <v>182</v>
      </c>
      <c r="F27" s="51">
        <v>0</v>
      </c>
      <c r="G27" s="412">
        <v>7.2</v>
      </c>
      <c r="H27" s="51">
        <f>VLOOKUP(G27*(-1),HAIESPOF,2)</f>
        <v>15</v>
      </c>
      <c r="I27" s="270"/>
      <c r="J27" s="271">
        <v>0</v>
      </c>
      <c r="K27" s="414">
        <v>7</v>
      </c>
      <c r="L27" s="271">
        <f t="shared" si="0"/>
        <v>11</v>
      </c>
      <c r="M27" s="415">
        <v>4.3</v>
      </c>
      <c r="N27" s="274">
        <f t="shared" si="1"/>
        <v>9</v>
      </c>
      <c r="O27" s="430">
        <v>18</v>
      </c>
      <c r="P27" s="190">
        <f t="shared" si="2"/>
        <v>35</v>
      </c>
      <c r="Q27" s="226" t="s">
        <v>50</v>
      </c>
      <c r="R27" s="55"/>
    </row>
    <row r="28" spans="1:18" s="192" customFormat="1" ht="15.75" customHeight="1">
      <c r="A28" s="314">
        <v>1573024</v>
      </c>
      <c r="B28" s="360" t="s">
        <v>417</v>
      </c>
      <c r="C28" s="418" t="s">
        <v>427</v>
      </c>
      <c r="D28" s="323" t="s">
        <v>127</v>
      </c>
      <c r="E28" s="412" t="s">
        <v>182</v>
      </c>
      <c r="F28" s="51">
        <v>0</v>
      </c>
      <c r="G28" s="412">
        <v>7.1</v>
      </c>
      <c r="H28" s="51">
        <f>VLOOKUP(G28*(-1),HAIESPOF,2)</f>
        <v>16</v>
      </c>
      <c r="I28" s="270"/>
      <c r="J28" s="271">
        <v>0</v>
      </c>
      <c r="K28" s="414">
        <v>7.7</v>
      </c>
      <c r="L28" s="271">
        <f t="shared" si="0"/>
        <v>15</v>
      </c>
      <c r="M28" s="415">
        <v>3.1</v>
      </c>
      <c r="N28" s="274">
        <f t="shared" si="1"/>
        <v>4</v>
      </c>
      <c r="O28" s="430">
        <v>18</v>
      </c>
      <c r="P28" s="190">
        <f t="shared" si="2"/>
        <v>35</v>
      </c>
      <c r="Q28" s="226" t="s">
        <v>50</v>
      </c>
      <c r="R28" s="55"/>
    </row>
    <row r="29" spans="1:18" s="192" customFormat="1" ht="15.75" customHeight="1">
      <c r="A29" s="314">
        <v>1382947</v>
      </c>
      <c r="B29" s="360" t="s">
        <v>381</v>
      </c>
      <c r="C29" s="418" t="s">
        <v>382</v>
      </c>
      <c r="D29" s="323" t="s">
        <v>127</v>
      </c>
      <c r="E29" s="412">
        <v>6.3</v>
      </c>
      <c r="F29" s="51">
        <f>VLOOKUP(E29*(-1),VITPOF,2)</f>
        <v>6</v>
      </c>
      <c r="G29" s="412" t="s">
        <v>182</v>
      </c>
      <c r="H29" s="51">
        <v>0</v>
      </c>
      <c r="I29" s="270"/>
      <c r="J29" s="271">
        <v>0</v>
      </c>
      <c r="K29" s="414">
        <v>7.7</v>
      </c>
      <c r="L29" s="271">
        <f t="shared" si="0"/>
        <v>15</v>
      </c>
      <c r="M29" s="415">
        <v>5.3</v>
      </c>
      <c r="N29" s="274">
        <f t="shared" si="1"/>
        <v>13</v>
      </c>
      <c r="O29" s="430">
        <v>20</v>
      </c>
      <c r="P29" s="190">
        <f t="shared" si="2"/>
        <v>34</v>
      </c>
      <c r="Q29" s="226" t="s">
        <v>50</v>
      </c>
      <c r="R29" s="55"/>
    </row>
    <row r="30" spans="1:18" s="192" customFormat="1" ht="15.75" customHeight="1">
      <c r="A30" s="416">
        <v>1571543</v>
      </c>
      <c r="B30" s="417" t="s">
        <v>269</v>
      </c>
      <c r="C30" s="417" t="s">
        <v>270</v>
      </c>
      <c r="D30" s="372" t="s">
        <v>92</v>
      </c>
      <c r="E30" s="412">
        <v>6.7</v>
      </c>
      <c r="F30" s="51">
        <f>VLOOKUP(E30*(-1),VITPOF,2)</f>
        <v>4</v>
      </c>
      <c r="G30" s="412" t="s">
        <v>182</v>
      </c>
      <c r="H30" s="51">
        <v>0</v>
      </c>
      <c r="I30" s="270"/>
      <c r="J30" s="271">
        <v>0</v>
      </c>
      <c r="K30" s="414">
        <v>7.6</v>
      </c>
      <c r="L30" s="271">
        <f t="shared" si="0"/>
        <v>14</v>
      </c>
      <c r="M30" s="415">
        <v>5.9</v>
      </c>
      <c r="N30" s="274">
        <f t="shared" si="1"/>
        <v>15</v>
      </c>
      <c r="O30" s="430">
        <v>21</v>
      </c>
      <c r="P30" s="190">
        <f t="shared" si="2"/>
        <v>33</v>
      </c>
      <c r="Q30" s="226" t="s">
        <v>50</v>
      </c>
      <c r="R30" s="55"/>
    </row>
    <row r="31" spans="1:18" s="192" customFormat="1" ht="15.75" customHeight="1">
      <c r="A31" s="424">
        <v>1486696</v>
      </c>
      <c r="B31" s="422" t="s">
        <v>304</v>
      </c>
      <c r="C31" s="423" t="s">
        <v>112</v>
      </c>
      <c r="D31" s="323" t="s">
        <v>143</v>
      </c>
      <c r="E31" s="412">
        <v>6</v>
      </c>
      <c r="F31" s="51">
        <f>VLOOKUP(E31*(-1),VITPOF,2)</f>
        <v>9</v>
      </c>
      <c r="G31" s="412" t="s">
        <v>182</v>
      </c>
      <c r="H31" s="51">
        <v>0</v>
      </c>
      <c r="I31" s="270"/>
      <c r="J31" s="271">
        <v>0</v>
      </c>
      <c r="K31" s="414">
        <v>7.65</v>
      </c>
      <c r="L31" s="271">
        <f t="shared" si="0"/>
        <v>14</v>
      </c>
      <c r="M31" s="415">
        <v>4.6</v>
      </c>
      <c r="N31" s="274">
        <f t="shared" si="1"/>
        <v>10</v>
      </c>
      <c r="O31" s="430">
        <v>21</v>
      </c>
      <c r="P31" s="190">
        <f t="shared" si="2"/>
        <v>33</v>
      </c>
      <c r="Q31" s="226" t="s">
        <v>50</v>
      </c>
      <c r="R31" s="55"/>
    </row>
    <row r="32" spans="1:18" s="192" customFormat="1" ht="15.75" customHeight="1">
      <c r="A32" s="416">
        <v>1605530</v>
      </c>
      <c r="B32" s="417" t="s">
        <v>263</v>
      </c>
      <c r="C32" s="417" t="s">
        <v>264</v>
      </c>
      <c r="D32" s="372" t="s">
        <v>92</v>
      </c>
      <c r="E32" s="412">
        <v>5.9</v>
      </c>
      <c r="F32" s="51">
        <f>VLOOKUP(E32*(-1),VITPOF,2)</f>
        <v>10</v>
      </c>
      <c r="G32" s="412" t="s">
        <v>182</v>
      </c>
      <c r="H32" s="51">
        <v>0</v>
      </c>
      <c r="I32" s="270"/>
      <c r="J32" s="271">
        <v>0</v>
      </c>
      <c r="K32" s="414">
        <v>7.2</v>
      </c>
      <c r="L32" s="271">
        <f t="shared" si="0"/>
        <v>12</v>
      </c>
      <c r="M32" s="415">
        <v>4.6</v>
      </c>
      <c r="N32" s="274">
        <f t="shared" si="1"/>
        <v>10</v>
      </c>
      <c r="O32" s="430">
        <v>23</v>
      </c>
      <c r="P32" s="190">
        <f t="shared" si="2"/>
        <v>32</v>
      </c>
      <c r="Q32" s="226" t="s">
        <v>50</v>
      </c>
      <c r="R32" s="55"/>
    </row>
    <row r="33" spans="1:18" s="192" customFormat="1" ht="15.75" customHeight="1">
      <c r="A33" s="416">
        <v>1571531</v>
      </c>
      <c r="B33" s="417" t="s">
        <v>268</v>
      </c>
      <c r="C33" s="417" t="s">
        <v>118</v>
      </c>
      <c r="D33" s="372" t="s">
        <v>92</v>
      </c>
      <c r="E33" s="412" t="s">
        <v>182</v>
      </c>
      <c r="F33" s="51">
        <v>0</v>
      </c>
      <c r="G33" s="412">
        <v>7.7</v>
      </c>
      <c r="H33" s="51">
        <f>VLOOKUP(G33*(-1),HAIESPOF,2)</f>
        <v>12</v>
      </c>
      <c r="I33" s="270"/>
      <c r="J33" s="271">
        <v>0</v>
      </c>
      <c r="K33" s="414">
        <v>6.4</v>
      </c>
      <c r="L33" s="271">
        <f t="shared" si="0"/>
        <v>8</v>
      </c>
      <c r="M33" s="415">
        <v>4.9</v>
      </c>
      <c r="N33" s="274">
        <f t="shared" si="1"/>
        <v>11</v>
      </c>
      <c r="O33" s="430">
        <v>24</v>
      </c>
      <c r="P33" s="190">
        <f t="shared" si="2"/>
        <v>31</v>
      </c>
      <c r="Q33" s="226" t="s">
        <v>50</v>
      </c>
      <c r="R33" s="55"/>
    </row>
    <row r="34" spans="1:18" s="192" customFormat="1" ht="15.75" customHeight="1">
      <c r="A34" s="314">
        <v>1536863</v>
      </c>
      <c r="B34" s="360" t="s">
        <v>367</v>
      </c>
      <c r="C34" s="370" t="s">
        <v>368</v>
      </c>
      <c r="D34" s="372" t="s">
        <v>300</v>
      </c>
      <c r="E34" s="412" t="s">
        <v>182</v>
      </c>
      <c r="F34" s="51">
        <v>0</v>
      </c>
      <c r="G34" s="412">
        <v>8.3</v>
      </c>
      <c r="H34" s="51">
        <f>VLOOKUP(G34*(-1),HAIESPOF,2)</f>
        <v>7</v>
      </c>
      <c r="I34" s="270"/>
      <c r="J34" s="271">
        <v>0</v>
      </c>
      <c r="K34" s="414">
        <v>6.4</v>
      </c>
      <c r="L34" s="271">
        <f t="shared" si="0"/>
        <v>8</v>
      </c>
      <c r="M34" s="415">
        <v>5.3</v>
      </c>
      <c r="N34" s="274">
        <f t="shared" si="1"/>
        <v>13</v>
      </c>
      <c r="O34" s="430">
        <v>25</v>
      </c>
      <c r="P34" s="190">
        <f t="shared" si="2"/>
        <v>28</v>
      </c>
      <c r="Q34" s="226" t="s">
        <v>50</v>
      </c>
      <c r="R34" s="55"/>
    </row>
    <row r="35" spans="1:18" s="192" customFormat="1" ht="15.75" customHeight="1">
      <c r="A35" s="421">
        <v>1571553</v>
      </c>
      <c r="B35" s="417" t="s">
        <v>252</v>
      </c>
      <c r="C35" s="417" t="s">
        <v>253</v>
      </c>
      <c r="D35" s="372" t="s">
        <v>92</v>
      </c>
      <c r="E35" s="412">
        <v>6.2</v>
      </c>
      <c r="F35" s="51">
        <f>VLOOKUP(E35*(-1),VITPOF,2)</f>
        <v>7</v>
      </c>
      <c r="G35" s="412" t="s">
        <v>182</v>
      </c>
      <c r="H35" s="51">
        <v>0</v>
      </c>
      <c r="I35" s="270"/>
      <c r="J35" s="271">
        <v>0</v>
      </c>
      <c r="K35" s="414">
        <v>6.7</v>
      </c>
      <c r="L35" s="271">
        <f t="shared" si="0"/>
        <v>10</v>
      </c>
      <c r="M35" s="415">
        <v>4.8</v>
      </c>
      <c r="N35" s="274">
        <f t="shared" si="1"/>
        <v>11</v>
      </c>
      <c r="O35" s="430">
        <v>25</v>
      </c>
      <c r="P35" s="190">
        <f t="shared" si="2"/>
        <v>28</v>
      </c>
      <c r="Q35" s="226" t="s">
        <v>50</v>
      </c>
      <c r="R35" s="55"/>
    </row>
    <row r="36" spans="1:18" s="192" customFormat="1" ht="15.75" customHeight="1">
      <c r="A36" s="314">
        <v>1573090</v>
      </c>
      <c r="B36" s="365" t="s">
        <v>421</v>
      </c>
      <c r="C36" s="364" t="s">
        <v>423</v>
      </c>
      <c r="D36" s="323" t="s">
        <v>127</v>
      </c>
      <c r="E36" s="412">
        <v>6.2</v>
      </c>
      <c r="F36" s="51">
        <f>VLOOKUP(E36*(-1),VITPOF,2)</f>
        <v>7</v>
      </c>
      <c r="G36" s="412" t="s">
        <v>182</v>
      </c>
      <c r="H36" s="51">
        <v>0</v>
      </c>
      <c r="I36" s="270"/>
      <c r="J36" s="271">
        <v>0</v>
      </c>
      <c r="K36" s="414">
        <v>6.9</v>
      </c>
      <c r="L36" s="271">
        <f t="shared" si="0"/>
        <v>11</v>
      </c>
      <c r="M36" s="415">
        <v>4.7</v>
      </c>
      <c r="N36" s="274">
        <f t="shared" si="1"/>
        <v>10</v>
      </c>
      <c r="O36" s="430">
        <v>25</v>
      </c>
      <c r="P36" s="190">
        <f t="shared" si="2"/>
        <v>28</v>
      </c>
      <c r="Q36" s="226" t="s">
        <v>50</v>
      </c>
      <c r="R36" s="55"/>
    </row>
    <row r="37" spans="1:18" s="192" customFormat="1" ht="15.75" customHeight="1">
      <c r="A37" s="366">
        <v>1580307</v>
      </c>
      <c r="B37" s="367" t="s">
        <v>363</v>
      </c>
      <c r="C37" s="367" t="s">
        <v>305</v>
      </c>
      <c r="D37" s="323" t="s">
        <v>155</v>
      </c>
      <c r="E37" s="412" t="s">
        <v>182</v>
      </c>
      <c r="F37" s="51">
        <v>0</v>
      </c>
      <c r="G37" s="412">
        <v>7.8</v>
      </c>
      <c r="H37" s="51">
        <f>VLOOKUP(G37*(-1),HAIESPOF,2)</f>
        <v>11</v>
      </c>
      <c r="I37" s="270"/>
      <c r="J37" s="271">
        <v>0</v>
      </c>
      <c r="K37" s="414">
        <v>6.5</v>
      </c>
      <c r="L37" s="271">
        <f t="shared" si="0"/>
        <v>9</v>
      </c>
      <c r="M37" s="415">
        <v>4.1</v>
      </c>
      <c r="N37" s="274">
        <f t="shared" si="1"/>
        <v>8</v>
      </c>
      <c r="O37" s="430">
        <v>25</v>
      </c>
      <c r="P37" s="190">
        <f t="shared" si="2"/>
        <v>28</v>
      </c>
      <c r="Q37" s="226" t="s">
        <v>50</v>
      </c>
      <c r="R37" s="55"/>
    </row>
    <row r="38" spans="1:18" s="192" customFormat="1" ht="15.75" customHeight="1">
      <c r="A38" s="366">
        <v>1557252</v>
      </c>
      <c r="B38" s="367" t="s">
        <v>364</v>
      </c>
      <c r="C38" s="367" t="s">
        <v>130</v>
      </c>
      <c r="D38" s="323" t="s">
        <v>155</v>
      </c>
      <c r="E38" s="412" t="s">
        <v>182</v>
      </c>
      <c r="F38" s="51">
        <v>0</v>
      </c>
      <c r="G38" s="412">
        <v>7.9</v>
      </c>
      <c r="H38" s="51">
        <f>VLOOKUP(G38*(-1),HAIESPOF,2)</f>
        <v>10</v>
      </c>
      <c r="I38" s="270"/>
      <c r="J38" s="271">
        <v>0</v>
      </c>
      <c r="K38" s="414">
        <v>6.7</v>
      </c>
      <c r="L38" s="271">
        <f t="shared" si="0"/>
        <v>10</v>
      </c>
      <c r="M38" s="415">
        <v>3.4</v>
      </c>
      <c r="N38" s="274">
        <f t="shared" si="1"/>
        <v>5</v>
      </c>
      <c r="O38" s="430">
        <v>29</v>
      </c>
      <c r="P38" s="190">
        <f t="shared" si="2"/>
        <v>25</v>
      </c>
      <c r="Q38" s="226" t="s">
        <v>50</v>
      </c>
      <c r="R38" s="55"/>
    </row>
    <row r="39" spans="1:18" s="192" customFormat="1" ht="15.75" customHeight="1">
      <c r="A39" s="425">
        <v>1591892</v>
      </c>
      <c r="B39" s="422" t="s">
        <v>302</v>
      </c>
      <c r="C39" s="423" t="s">
        <v>303</v>
      </c>
      <c r="D39" s="323" t="s">
        <v>143</v>
      </c>
      <c r="E39" s="412">
        <v>6.8</v>
      </c>
      <c r="F39" s="51">
        <f>VLOOKUP(E39*(-1),VITPOF,2)</f>
        <v>4</v>
      </c>
      <c r="G39" s="412" t="s">
        <v>182</v>
      </c>
      <c r="H39" s="51">
        <v>0</v>
      </c>
      <c r="I39" s="270"/>
      <c r="J39" s="271">
        <v>0</v>
      </c>
      <c r="K39" s="414">
        <v>6.95</v>
      </c>
      <c r="L39" s="271">
        <f t="shared" si="0"/>
        <v>11</v>
      </c>
      <c r="M39" s="415">
        <v>4.1</v>
      </c>
      <c r="N39" s="274">
        <f t="shared" si="1"/>
        <v>8</v>
      </c>
      <c r="O39" s="430">
        <v>30</v>
      </c>
      <c r="P39" s="190">
        <f t="shared" si="2"/>
        <v>23</v>
      </c>
      <c r="Q39" s="226" t="s">
        <v>50</v>
      </c>
      <c r="R39" s="55"/>
    </row>
    <row r="40" spans="1:18" s="192" customFormat="1" ht="15.75" customHeight="1">
      <c r="A40" s="419">
        <v>1570352</v>
      </c>
      <c r="B40" s="420" t="s">
        <v>415</v>
      </c>
      <c r="C40" s="420" t="s">
        <v>316</v>
      </c>
      <c r="D40" s="323" t="s">
        <v>137</v>
      </c>
      <c r="E40" s="412">
        <v>6.5</v>
      </c>
      <c r="F40" s="51">
        <f>VLOOKUP(E40*(-1),VITPOF,2)</f>
        <v>5</v>
      </c>
      <c r="G40" s="412" t="s">
        <v>182</v>
      </c>
      <c r="H40" s="51">
        <v>0</v>
      </c>
      <c r="I40" s="270"/>
      <c r="J40" s="271">
        <v>0</v>
      </c>
      <c r="K40" s="414">
        <v>7.4</v>
      </c>
      <c r="L40" s="271">
        <f t="shared" si="0"/>
        <v>13</v>
      </c>
      <c r="M40" s="415">
        <v>3</v>
      </c>
      <c r="N40" s="274">
        <f t="shared" si="1"/>
        <v>4</v>
      </c>
      <c r="O40" s="430">
        <v>31</v>
      </c>
      <c r="P40" s="190">
        <f t="shared" si="2"/>
        <v>22</v>
      </c>
      <c r="Q40" s="226" t="s">
        <v>50</v>
      </c>
      <c r="R40" s="55"/>
    </row>
    <row r="41" spans="1:18" s="192" customFormat="1" ht="15.75" customHeight="1">
      <c r="A41" s="425">
        <v>1592161</v>
      </c>
      <c r="B41" s="422" t="s">
        <v>222</v>
      </c>
      <c r="C41" s="423" t="s">
        <v>94</v>
      </c>
      <c r="D41" s="323" t="s">
        <v>143</v>
      </c>
      <c r="E41" s="412">
        <v>6.9</v>
      </c>
      <c r="F41" s="51">
        <f>VLOOKUP(E41*(-1),VITPOF,2)</f>
        <v>3</v>
      </c>
      <c r="G41" s="412" t="s">
        <v>182</v>
      </c>
      <c r="H41" s="51">
        <v>0</v>
      </c>
      <c r="I41" s="270"/>
      <c r="J41" s="271">
        <v>0</v>
      </c>
      <c r="K41" s="414">
        <v>5.9</v>
      </c>
      <c r="L41" s="271">
        <f t="shared" si="0"/>
        <v>6</v>
      </c>
      <c r="M41" s="415">
        <v>4.8</v>
      </c>
      <c r="N41" s="274">
        <f t="shared" si="1"/>
        <v>11</v>
      </c>
      <c r="O41" s="430">
        <v>32</v>
      </c>
      <c r="P41" s="190">
        <f t="shared" si="2"/>
        <v>20</v>
      </c>
      <c r="Q41" s="226" t="s">
        <v>50</v>
      </c>
      <c r="R41" s="55"/>
    </row>
    <row r="42" spans="1:18" s="192" customFormat="1" ht="15.75" customHeight="1">
      <c r="A42" s="314">
        <v>1573240</v>
      </c>
      <c r="B42" s="360" t="s">
        <v>428</v>
      </c>
      <c r="C42" s="418" t="s">
        <v>157</v>
      </c>
      <c r="D42" s="323" t="s">
        <v>127</v>
      </c>
      <c r="E42" s="412">
        <v>6.9</v>
      </c>
      <c r="F42" s="51">
        <f>VLOOKUP(E42*(-1),VITPOF,2)</f>
        <v>3</v>
      </c>
      <c r="G42" s="412" t="s">
        <v>182</v>
      </c>
      <c r="H42" s="51">
        <v>0</v>
      </c>
      <c r="I42" s="270"/>
      <c r="J42" s="271">
        <v>0</v>
      </c>
      <c r="K42" s="414">
        <v>7.2</v>
      </c>
      <c r="L42" s="271">
        <f t="shared" si="0"/>
        <v>12</v>
      </c>
      <c r="M42" s="415">
        <v>2.8</v>
      </c>
      <c r="N42" s="274">
        <f t="shared" si="1"/>
        <v>4</v>
      </c>
      <c r="O42" s="430">
        <v>33</v>
      </c>
      <c r="P42" s="190">
        <f t="shared" si="2"/>
        <v>19</v>
      </c>
      <c r="Q42" s="226" t="s">
        <v>50</v>
      </c>
      <c r="R42" s="55"/>
    </row>
    <row r="43" spans="1:18" s="192" customFormat="1" ht="15.75" customHeight="1">
      <c r="A43" s="314">
        <v>1573013</v>
      </c>
      <c r="B43" s="360" t="s">
        <v>425</v>
      </c>
      <c r="C43" s="418" t="s">
        <v>426</v>
      </c>
      <c r="D43" s="323" t="s">
        <v>127</v>
      </c>
      <c r="E43" s="412">
        <v>6.7</v>
      </c>
      <c r="F43" s="51">
        <f>VLOOKUP(E43*(-1),VITPOF,2)</f>
        <v>4</v>
      </c>
      <c r="G43" s="412" t="s">
        <v>182</v>
      </c>
      <c r="H43" s="51">
        <v>0</v>
      </c>
      <c r="I43" s="270"/>
      <c r="J43" s="271">
        <v>0</v>
      </c>
      <c r="K43" s="414">
        <v>6.5</v>
      </c>
      <c r="L43" s="271">
        <f t="shared" si="0"/>
        <v>9</v>
      </c>
      <c r="M43" s="415">
        <v>3.4</v>
      </c>
      <c r="N43" s="274">
        <f t="shared" si="1"/>
        <v>5</v>
      </c>
      <c r="O43" s="430">
        <v>34</v>
      </c>
      <c r="P43" s="190">
        <f t="shared" si="2"/>
        <v>18</v>
      </c>
      <c r="Q43" s="226" t="s">
        <v>50</v>
      </c>
      <c r="R43" s="55"/>
    </row>
    <row r="44" spans="1:18" s="192" customFormat="1" ht="15.75" customHeight="1">
      <c r="A44" s="314">
        <v>1605280</v>
      </c>
      <c r="B44" s="360" t="s">
        <v>375</v>
      </c>
      <c r="C44" s="418" t="s">
        <v>376</v>
      </c>
      <c r="D44" s="323" t="s">
        <v>127</v>
      </c>
      <c r="E44" s="412">
        <v>7.3</v>
      </c>
      <c r="F44" s="51">
        <v>1</v>
      </c>
      <c r="G44" s="412" t="s">
        <v>182</v>
      </c>
      <c r="H44" s="51">
        <v>0</v>
      </c>
      <c r="I44" s="270"/>
      <c r="J44" s="271">
        <v>0</v>
      </c>
      <c r="K44" s="414">
        <v>6.2</v>
      </c>
      <c r="L44" s="271">
        <f t="shared" si="0"/>
        <v>7</v>
      </c>
      <c r="M44" s="415">
        <v>3.6</v>
      </c>
      <c r="N44" s="274">
        <f t="shared" si="1"/>
        <v>6</v>
      </c>
      <c r="O44" s="430">
        <v>35</v>
      </c>
      <c r="P44" s="190">
        <f t="shared" si="2"/>
        <v>14</v>
      </c>
      <c r="Q44" s="226" t="s">
        <v>50</v>
      </c>
      <c r="R44" s="55"/>
    </row>
  </sheetData>
  <sheetProtection/>
  <mergeCells count="5">
    <mergeCell ref="D2:L2"/>
    <mergeCell ref="D3:L3"/>
    <mergeCell ref="D4:K4"/>
    <mergeCell ref="D6:G6"/>
    <mergeCell ref="I6:K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R5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" sqref="D2:L2"/>
    </sheetView>
  </sheetViews>
  <sheetFormatPr defaultColWidth="11.421875" defaultRowHeight="12.75"/>
  <cols>
    <col min="1" max="1" width="8.421875" style="6" bestFit="1" customWidth="1"/>
    <col min="2" max="2" width="16.421875" style="6" bestFit="1" customWidth="1"/>
    <col min="3" max="3" width="15.140625" style="6" bestFit="1" customWidth="1"/>
    <col min="4" max="4" width="6.421875" style="6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customWidth="1"/>
    <col min="10" max="10" width="3.7109375" style="8" customWidth="1"/>
    <col min="11" max="11" width="5.7109375" style="9" customWidth="1"/>
    <col min="12" max="12" width="3.7109375" style="8" customWidth="1"/>
    <col min="13" max="13" width="5.7109375" style="9" customWidth="1"/>
    <col min="14" max="14" width="3.7109375" style="8" customWidth="1"/>
    <col min="15" max="15" width="5.421875" style="8" bestFit="1" customWidth="1"/>
    <col min="16" max="16" width="5.7109375" style="10" customWidth="1"/>
    <col min="17" max="17" width="4.421875" style="8" customWidth="1"/>
    <col min="18" max="18" width="4.421875" style="6" customWidth="1"/>
    <col min="19" max="16384" width="11.421875" style="6" customWidth="1"/>
  </cols>
  <sheetData>
    <row r="1" spans="1:17" s="11" customFormat="1" ht="15" customHeight="1">
      <c r="A1" s="12"/>
      <c r="B1" s="13"/>
      <c r="C1" s="13"/>
      <c r="D1" s="13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17" s="27" customFormat="1" ht="19.5" customHeight="1">
      <c r="A2" s="28"/>
      <c r="B2" s="29"/>
      <c r="D2" s="466" t="s">
        <v>234</v>
      </c>
      <c r="E2" s="466"/>
      <c r="F2" s="466"/>
      <c r="G2" s="466"/>
      <c r="H2" s="466"/>
      <c r="I2" s="466"/>
      <c r="J2" s="466"/>
      <c r="K2" s="466"/>
      <c r="L2" s="466"/>
      <c r="M2" s="32"/>
      <c r="N2" s="35"/>
      <c r="O2" s="33"/>
      <c r="P2" s="36"/>
      <c r="Q2" s="266"/>
    </row>
    <row r="3" spans="1:17" s="27" customFormat="1" ht="19.5" customHeight="1">
      <c r="A3" s="28"/>
      <c r="B3" s="29"/>
      <c r="C3" s="29"/>
      <c r="D3" s="467" t="s">
        <v>55</v>
      </c>
      <c r="E3" s="467"/>
      <c r="F3" s="467"/>
      <c r="G3" s="467"/>
      <c r="H3" s="467"/>
      <c r="I3" s="467"/>
      <c r="J3" s="467"/>
      <c r="K3" s="467"/>
      <c r="L3" s="467"/>
      <c r="M3" s="32"/>
      <c r="N3" s="35"/>
      <c r="O3" s="33"/>
      <c r="P3" s="36"/>
      <c r="Q3" s="266"/>
    </row>
    <row r="4" spans="1:17" s="27" customFormat="1" ht="19.5" customHeight="1">
      <c r="A4" s="28"/>
      <c r="B4" s="29"/>
      <c r="C4" s="29"/>
      <c r="D4" s="468" t="s">
        <v>235</v>
      </c>
      <c r="E4" s="468"/>
      <c r="F4" s="468"/>
      <c r="G4" s="468"/>
      <c r="H4" s="468"/>
      <c r="I4" s="468"/>
      <c r="J4" s="468"/>
      <c r="K4" s="468"/>
      <c r="L4" s="267"/>
      <c r="M4" s="32"/>
      <c r="N4" s="35"/>
      <c r="O4" s="33"/>
      <c r="P4" s="36"/>
      <c r="Q4" s="266"/>
    </row>
    <row r="5" spans="1:17" s="27" customFormat="1" ht="19.5" customHeight="1">
      <c r="A5" s="28"/>
      <c r="B5" s="29"/>
      <c r="C5" s="29"/>
      <c r="D5" s="29"/>
      <c r="E5" s="37"/>
      <c r="F5" s="33"/>
      <c r="G5" s="37"/>
      <c r="H5" s="33"/>
      <c r="I5" s="32"/>
      <c r="J5" s="33"/>
      <c r="K5" s="34"/>
      <c r="L5" s="33"/>
      <c r="M5" s="32"/>
      <c r="N5" s="35"/>
      <c r="O5" s="33"/>
      <c r="P5" s="36"/>
      <c r="Q5" s="266"/>
    </row>
    <row r="6" spans="1:17" s="27" customFormat="1" ht="15" customHeight="1">
      <c r="A6" s="28"/>
      <c r="B6" s="29"/>
      <c r="C6" s="29"/>
      <c r="D6" s="469" t="s">
        <v>59</v>
      </c>
      <c r="E6" s="469"/>
      <c r="F6" s="469"/>
      <c r="G6" s="469"/>
      <c r="H6" s="33"/>
      <c r="I6" s="471"/>
      <c r="J6" s="471"/>
      <c r="K6" s="471"/>
      <c r="L6" s="33"/>
      <c r="M6" s="32"/>
      <c r="N6" s="35"/>
      <c r="O6" s="33"/>
      <c r="P6" s="36"/>
      <c r="Q6" s="266"/>
    </row>
    <row r="7" spans="1:17" s="11" customFormat="1" ht="15" customHeight="1">
      <c r="A7" s="38"/>
      <c r="B7" s="39"/>
      <c r="C7" s="39"/>
      <c r="D7" s="39"/>
      <c r="E7" s="40"/>
      <c r="F7" s="41"/>
      <c r="G7" s="40"/>
      <c r="H7" s="41"/>
      <c r="I7" s="42"/>
      <c r="J7" s="41"/>
      <c r="K7" s="43"/>
      <c r="L7" s="41"/>
      <c r="M7" s="42"/>
      <c r="N7" s="44"/>
      <c r="O7" s="41"/>
      <c r="P7" s="45"/>
      <c r="Q7" s="8"/>
    </row>
    <row r="8" spans="1:17" s="11" customFormat="1" ht="6.75" customHeight="1">
      <c r="A8" s="22"/>
      <c r="B8" s="21"/>
      <c r="C8" s="21"/>
      <c r="D8" s="21"/>
      <c r="E8" s="23"/>
      <c r="F8" s="20"/>
      <c r="G8" s="23"/>
      <c r="H8" s="20"/>
      <c r="I8" s="24"/>
      <c r="J8" s="20"/>
      <c r="K8" s="25"/>
      <c r="L8" s="20"/>
      <c r="M8" s="24"/>
      <c r="N8" s="26"/>
      <c r="O8" s="20"/>
      <c r="P8" s="46"/>
      <c r="Q8" s="8"/>
    </row>
    <row r="9" spans="1:17" ht="15.75" customHeight="1">
      <c r="A9" s="47" t="s">
        <v>13</v>
      </c>
      <c r="B9" s="275" t="s">
        <v>61</v>
      </c>
      <c r="C9" s="276" t="s">
        <v>11</v>
      </c>
      <c r="D9" s="47" t="s">
        <v>12</v>
      </c>
      <c r="E9" s="48" t="s">
        <v>14</v>
      </c>
      <c r="F9" s="54" t="s">
        <v>15</v>
      </c>
      <c r="G9" s="48" t="s">
        <v>16</v>
      </c>
      <c r="H9" s="54" t="s">
        <v>15</v>
      </c>
      <c r="I9" s="268" t="s">
        <v>17</v>
      </c>
      <c r="J9" s="269" t="s">
        <v>15</v>
      </c>
      <c r="K9" s="268" t="s">
        <v>18</v>
      </c>
      <c r="L9" s="269" t="s">
        <v>15</v>
      </c>
      <c r="M9" s="272" t="s">
        <v>19</v>
      </c>
      <c r="N9" s="273" t="s">
        <v>15</v>
      </c>
      <c r="O9" s="49" t="s">
        <v>58</v>
      </c>
      <c r="P9" s="50" t="s">
        <v>20</v>
      </c>
      <c r="Q9" s="47" t="s">
        <v>21</v>
      </c>
    </row>
    <row r="10" spans="1:18" s="55" customFormat="1" ht="15.75" customHeight="1">
      <c r="A10" s="416">
        <v>1391259</v>
      </c>
      <c r="B10" s="417" t="s">
        <v>100</v>
      </c>
      <c r="C10" s="417" t="s">
        <v>101</v>
      </c>
      <c r="D10" s="323" t="s">
        <v>92</v>
      </c>
      <c r="E10" s="412" t="s">
        <v>182</v>
      </c>
      <c r="F10" s="51">
        <v>0</v>
      </c>
      <c r="G10" s="412">
        <v>6.5</v>
      </c>
      <c r="H10" s="51">
        <f>VLOOKUP(G10*(-1),HAIESPOF,2)</f>
        <v>21</v>
      </c>
      <c r="I10" s="414" t="s">
        <v>182</v>
      </c>
      <c r="J10" s="271">
        <v>0</v>
      </c>
      <c r="K10" s="414">
        <v>10.1</v>
      </c>
      <c r="L10" s="271">
        <f aca="true" t="shared" si="0" ref="L10:L17">VLOOKUP(K10,PENTPOF,2)</f>
        <v>27</v>
      </c>
      <c r="M10" s="415">
        <v>9.4</v>
      </c>
      <c r="N10" s="274">
        <f aca="true" t="shared" si="1" ref="N10:N57">VLOOKUP(M10,MBPOF,2)</f>
        <v>28</v>
      </c>
      <c r="O10" s="429">
        <v>1</v>
      </c>
      <c r="P10" s="190">
        <f aca="true" t="shared" si="2" ref="P10:P57">F10+H10+J10+L10+N10</f>
        <v>76</v>
      </c>
      <c r="Q10" s="226" t="s">
        <v>51</v>
      </c>
      <c r="R10" s="225"/>
    </row>
    <row r="11" spans="1:18" s="55" customFormat="1" ht="15.75" customHeight="1">
      <c r="A11" s="368">
        <v>1398347</v>
      </c>
      <c r="B11" s="369" t="s">
        <v>356</v>
      </c>
      <c r="C11" s="369" t="s">
        <v>357</v>
      </c>
      <c r="D11" s="323" t="s">
        <v>300</v>
      </c>
      <c r="E11" s="412" t="s">
        <v>182</v>
      </c>
      <c r="F11" s="51">
        <v>0</v>
      </c>
      <c r="G11" s="412">
        <v>6.2</v>
      </c>
      <c r="H11" s="51">
        <f>VLOOKUP(G11*(-1),HAIESPOF,2)</f>
        <v>24</v>
      </c>
      <c r="I11" s="414" t="s">
        <v>182</v>
      </c>
      <c r="J11" s="271">
        <v>0</v>
      </c>
      <c r="K11" s="414">
        <v>10.05</v>
      </c>
      <c r="L11" s="271">
        <f t="shared" si="0"/>
        <v>26</v>
      </c>
      <c r="M11" s="415">
        <v>8.2</v>
      </c>
      <c r="N11" s="274">
        <f t="shared" si="1"/>
        <v>24</v>
      </c>
      <c r="O11" s="429">
        <v>2</v>
      </c>
      <c r="P11" s="190">
        <f t="shared" si="2"/>
        <v>74</v>
      </c>
      <c r="Q11" s="226" t="s">
        <v>51</v>
      </c>
      <c r="R11" s="224"/>
    </row>
    <row r="12" spans="1:18" s="55" customFormat="1" ht="15.75" customHeight="1">
      <c r="A12" s="425">
        <v>1486483</v>
      </c>
      <c r="B12" s="422" t="s">
        <v>192</v>
      </c>
      <c r="C12" s="423" t="s">
        <v>193</v>
      </c>
      <c r="D12" s="323" t="s">
        <v>143</v>
      </c>
      <c r="E12" s="412">
        <v>5</v>
      </c>
      <c r="F12" s="51">
        <f>VLOOKUP(E12*(-1),VITPOF,2)</f>
        <v>23</v>
      </c>
      <c r="G12" s="412" t="s">
        <v>182</v>
      </c>
      <c r="H12" s="51">
        <v>0</v>
      </c>
      <c r="I12" s="414" t="s">
        <v>182</v>
      </c>
      <c r="J12" s="271">
        <v>0</v>
      </c>
      <c r="K12" s="436">
        <v>10.6</v>
      </c>
      <c r="L12" s="271">
        <f t="shared" si="0"/>
        <v>29</v>
      </c>
      <c r="M12" s="415">
        <v>7.2</v>
      </c>
      <c r="N12" s="274">
        <f t="shared" si="1"/>
        <v>20</v>
      </c>
      <c r="O12" s="429">
        <v>3</v>
      </c>
      <c r="P12" s="190">
        <f t="shared" si="2"/>
        <v>72</v>
      </c>
      <c r="Q12" s="226" t="s">
        <v>51</v>
      </c>
      <c r="R12" s="225"/>
    </row>
    <row r="13" spans="1:18" ht="15.75" customHeight="1">
      <c r="A13" s="416">
        <v>1396745</v>
      </c>
      <c r="B13" s="417" t="s">
        <v>98</v>
      </c>
      <c r="C13" s="417" t="s">
        <v>99</v>
      </c>
      <c r="D13" s="323" t="s">
        <v>92</v>
      </c>
      <c r="E13" s="412" t="s">
        <v>182</v>
      </c>
      <c r="F13" s="51">
        <v>0</v>
      </c>
      <c r="G13" s="412">
        <v>6.4</v>
      </c>
      <c r="H13" s="51">
        <f>VLOOKUP(G13*(-1),HAIESPOF,2)</f>
        <v>22</v>
      </c>
      <c r="I13" s="414" t="s">
        <v>182</v>
      </c>
      <c r="J13" s="271">
        <v>0</v>
      </c>
      <c r="K13" s="414">
        <v>9.4</v>
      </c>
      <c r="L13" s="271">
        <f t="shared" si="0"/>
        <v>23</v>
      </c>
      <c r="M13" s="415">
        <v>7.9</v>
      </c>
      <c r="N13" s="274">
        <f t="shared" si="1"/>
        <v>23</v>
      </c>
      <c r="O13" s="430">
        <v>4</v>
      </c>
      <c r="P13" s="190">
        <f t="shared" si="2"/>
        <v>68</v>
      </c>
      <c r="Q13" s="226" t="s">
        <v>51</v>
      </c>
      <c r="R13" s="224"/>
    </row>
    <row r="14" spans="1:18" s="55" customFormat="1" ht="15.75" customHeight="1">
      <c r="A14" s="424">
        <v>1372394</v>
      </c>
      <c r="B14" s="422" t="s">
        <v>151</v>
      </c>
      <c r="C14" s="423" t="s">
        <v>152</v>
      </c>
      <c r="D14" s="323" t="s">
        <v>143</v>
      </c>
      <c r="E14" s="412" t="s">
        <v>182</v>
      </c>
      <c r="F14" s="51">
        <v>0</v>
      </c>
      <c r="G14" s="412">
        <v>6.5</v>
      </c>
      <c r="H14" s="51">
        <f>VLOOKUP(G14*(-1),HAIESPOF,2)</f>
        <v>21</v>
      </c>
      <c r="I14" s="414" t="s">
        <v>182</v>
      </c>
      <c r="J14" s="271">
        <v>0</v>
      </c>
      <c r="K14" s="414">
        <v>10.4</v>
      </c>
      <c r="L14" s="271">
        <f t="shared" si="0"/>
        <v>28</v>
      </c>
      <c r="M14" s="415">
        <v>6.7</v>
      </c>
      <c r="N14" s="274">
        <f t="shared" si="1"/>
        <v>18</v>
      </c>
      <c r="O14" s="430">
        <v>5</v>
      </c>
      <c r="P14" s="190">
        <f t="shared" si="2"/>
        <v>67</v>
      </c>
      <c r="Q14" s="226" t="s">
        <v>51</v>
      </c>
      <c r="R14" s="225"/>
    </row>
    <row r="15" spans="1:18" ht="15.75" customHeight="1">
      <c r="A15" s="368">
        <v>1360944</v>
      </c>
      <c r="B15" s="369" t="s">
        <v>358</v>
      </c>
      <c r="C15" s="369" t="s">
        <v>313</v>
      </c>
      <c r="D15" s="323" t="s">
        <v>300</v>
      </c>
      <c r="E15" s="412" t="s">
        <v>182</v>
      </c>
      <c r="F15" s="51">
        <v>0</v>
      </c>
      <c r="G15" s="412">
        <v>6.7</v>
      </c>
      <c r="H15" s="51">
        <f>VLOOKUP(G15*(-1),HAIESPOF,2)</f>
        <v>20</v>
      </c>
      <c r="I15" s="414" t="s">
        <v>182</v>
      </c>
      <c r="J15" s="271">
        <v>0</v>
      </c>
      <c r="K15" s="414">
        <v>9.2</v>
      </c>
      <c r="L15" s="271">
        <f t="shared" si="0"/>
        <v>22</v>
      </c>
      <c r="M15" s="415">
        <v>8.15</v>
      </c>
      <c r="N15" s="274">
        <f t="shared" si="1"/>
        <v>24</v>
      </c>
      <c r="O15" s="430">
        <v>6</v>
      </c>
      <c r="P15" s="190">
        <f t="shared" si="2"/>
        <v>66</v>
      </c>
      <c r="Q15" s="226" t="s">
        <v>51</v>
      </c>
      <c r="R15" s="224"/>
    </row>
    <row r="16" spans="1:18" s="55" customFormat="1" ht="15.75" customHeight="1">
      <c r="A16" s="416">
        <v>1432079</v>
      </c>
      <c r="B16" s="417" t="s">
        <v>147</v>
      </c>
      <c r="C16" s="417" t="s">
        <v>148</v>
      </c>
      <c r="D16" s="323" t="s">
        <v>92</v>
      </c>
      <c r="E16" s="412">
        <v>5.2</v>
      </c>
      <c r="F16" s="51">
        <f>VLOOKUP(E16*(-1),VITPOF,2)</f>
        <v>20</v>
      </c>
      <c r="G16" s="412" t="s">
        <v>182</v>
      </c>
      <c r="H16" s="51">
        <v>0</v>
      </c>
      <c r="I16" s="414" t="s">
        <v>182</v>
      </c>
      <c r="J16" s="271">
        <v>0</v>
      </c>
      <c r="K16" s="414">
        <v>10.2</v>
      </c>
      <c r="L16" s="271">
        <f t="shared" si="0"/>
        <v>27</v>
      </c>
      <c r="M16" s="415">
        <v>6.8</v>
      </c>
      <c r="N16" s="274">
        <f t="shared" si="1"/>
        <v>19</v>
      </c>
      <c r="O16" s="430">
        <v>6</v>
      </c>
      <c r="P16" s="190">
        <f t="shared" si="2"/>
        <v>66</v>
      </c>
      <c r="Q16" s="226" t="s">
        <v>51</v>
      </c>
      <c r="R16" s="225"/>
    </row>
    <row r="17" spans="1:18" ht="15.75" customHeight="1">
      <c r="A17" s="424">
        <v>1322304</v>
      </c>
      <c r="B17" s="422" t="s">
        <v>149</v>
      </c>
      <c r="C17" s="423" t="s">
        <v>150</v>
      </c>
      <c r="D17" s="323" t="s">
        <v>143</v>
      </c>
      <c r="E17" s="412" t="s">
        <v>182</v>
      </c>
      <c r="F17" s="51">
        <v>0</v>
      </c>
      <c r="G17" s="412">
        <v>6.5</v>
      </c>
      <c r="H17" s="51">
        <f>VLOOKUP(G17*(-1),HAIESPOF,2)</f>
        <v>21</v>
      </c>
      <c r="I17" s="414" t="s">
        <v>182</v>
      </c>
      <c r="J17" s="271">
        <v>0</v>
      </c>
      <c r="K17" s="414">
        <v>9.4</v>
      </c>
      <c r="L17" s="271">
        <f t="shared" si="0"/>
        <v>23</v>
      </c>
      <c r="M17" s="415">
        <v>6.2</v>
      </c>
      <c r="N17" s="274">
        <f t="shared" si="1"/>
        <v>16</v>
      </c>
      <c r="O17" s="430">
        <v>8</v>
      </c>
      <c r="P17" s="190">
        <f t="shared" si="2"/>
        <v>60</v>
      </c>
      <c r="Q17" s="226" t="s">
        <v>51</v>
      </c>
      <c r="R17" s="224"/>
    </row>
    <row r="18" spans="1:18" s="55" customFormat="1" ht="15.75" customHeight="1">
      <c r="A18" s="314">
        <v>1240095</v>
      </c>
      <c r="B18" s="360" t="s">
        <v>385</v>
      </c>
      <c r="C18" s="418" t="s">
        <v>386</v>
      </c>
      <c r="D18" s="323" t="s">
        <v>127</v>
      </c>
      <c r="E18" s="412" t="s">
        <v>182</v>
      </c>
      <c r="F18" s="51">
        <v>0</v>
      </c>
      <c r="G18" s="412">
        <v>6.6</v>
      </c>
      <c r="H18" s="51">
        <f>VLOOKUP(G18*(-1),HAIESPOF,2)</f>
        <v>20</v>
      </c>
      <c r="I18" s="414">
        <v>1.09</v>
      </c>
      <c r="J18" s="271">
        <f>VLOOKUP(I18,HAUTPOF,2)</f>
        <v>16</v>
      </c>
      <c r="K18" s="414" t="s">
        <v>182</v>
      </c>
      <c r="L18" s="271">
        <v>0</v>
      </c>
      <c r="M18" s="415">
        <v>7</v>
      </c>
      <c r="N18" s="274">
        <f t="shared" si="1"/>
        <v>20</v>
      </c>
      <c r="O18" s="430">
        <v>9</v>
      </c>
      <c r="P18" s="190">
        <f t="shared" si="2"/>
        <v>56</v>
      </c>
      <c r="Q18" s="226" t="s">
        <v>51</v>
      </c>
      <c r="R18" s="224"/>
    </row>
    <row r="19" spans="1:18" s="55" customFormat="1" ht="15.75" customHeight="1">
      <c r="A19" s="416">
        <v>1497423</v>
      </c>
      <c r="B19" s="417" t="s">
        <v>185</v>
      </c>
      <c r="C19" s="417" t="s">
        <v>186</v>
      </c>
      <c r="D19" s="323" t="s">
        <v>92</v>
      </c>
      <c r="E19" s="412">
        <v>5.4</v>
      </c>
      <c r="F19" s="51">
        <f>VLOOKUP(E19*(-1),VITPOF,2)</f>
        <v>17</v>
      </c>
      <c r="G19" s="412" t="s">
        <v>182</v>
      </c>
      <c r="H19" s="51">
        <v>0</v>
      </c>
      <c r="I19" s="414" t="s">
        <v>182</v>
      </c>
      <c r="J19" s="271">
        <v>0</v>
      </c>
      <c r="K19" s="414">
        <v>9</v>
      </c>
      <c r="L19" s="271">
        <f aca="true" t="shared" si="3" ref="L19:L27">VLOOKUP(K19,PENTPOF,2)</f>
        <v>21</v>
      </c>
      <c r="M19" s="415">
        <v>6.6</v>
      </c>
      <c r="N19" s="274">
        <f t="shared" si="1"/>
        <v>18</v>
      </c>
      <c r="O19" s="430">
        <v>9</v>
      </c>
      <c r="P19" s="190">
        <f t="shared" si="2"/>
        <v>56</v>
      </c>
      <c r="Q19" s="226" t="s">
        <v>51</v>
      </c>
      <c r="R19" s="224"/>
    </row>
    <row r="20" spans="1:18" s="55" customFormat="1" ht="15.75" customHeight="1">
      <c r="A20" s="314">
        <v>1616424</v>
      </c>
      <c r="B20" s="360" t="s">
        <v>396</v>
      </c>
      <c r="C20" s="418" t="s">
        <v>397</v>
      </c>
      <c r="D20" s="323" t="s">
        <v>127</v>
      </c>
      <c r="E20" s="412">
        <v>5.4</v>
      </c>
      <c r="F20" s="51">
        <f>VLOOKUP(E20*(-1),VITPOF,2)</f>
        <v>17</v>
      </c>
      <c r="G20" s="412" t="s">
        <v>182</v>
      </c>
      <c r="H20" s="51">
        <v>0</v>
      </c>
      <c r="I20" s="414" t="s">
        <v>182</v>
      </c>
      <c r="J20" s="271">
        <v>0</v>
      </c>
      <c r="K20" s="414">
        <v>9.4</v>
      </c>
      <c r="L20" s="271">
        <f t="shared" si="3"/>
        <v>23</v>
      </c>
      <c r="M20" s="415">
        <v>6</v>
      </c>
      <c r="N20" s="274">
        <f t="shared" si="1"/>
        <v>16</v>
      </c>
      <c r="O20" s="430">
        <v>9</v>
      </c>
      <c r="P20" s="190">
        <f t="shared" si="2"/>
        <v>56</v>
      </c>
      <c r="Q20" s="226" t="s">
        <v>51</v>
      </c>
      <c r="R20" s="224"/>
    </row>
    <row r="21" spans="1:18" ht="15.75" customHeight="1">
      <c r="A21" s="424">
        <v>1512574</v>
      </c>
      <c r="B21" s="422" t="s">
        <v>161</v>
      </c>
      <c r="C21" s="423" t="s">
        <v>196</v>
      </c>
      <c r="D21" s="323" t="s">
        <v>143</v>
      </c>
      <c r="E21" s="412">
        <v>5.1</v>
      </c>
      <c r="F21" s="51">
        <f>VLOOKUP(E21*(-1),VITPOF,2)</f>
        <v>22</v>
      </c>
      <c r="G21" s="412" t="s">
        <v>182</v>
      </c>
      <c r="H21" s="51">
        <v>0</v>
      </c>
      <c r="I21" s="414" t="s">
        <v>182</v>
      </c>
      <c r="J21" s="271">
        <v>0</v>
      </c>
      <c r="K21" s="414">
        <v>8.4</v>
      </c>
      <c r="L21" s="271">
        <f t="shared" si="3"/>
        <v>18</v>
      </c>
      <c r="M21" s="415">
        <v>5.9</v>
      </c>
      <c r="N21" s="274">
        <f t="shared" si="1"/>
        <v>15</v>
      </c>
      <c r="O21" s="430">
        <v>12</v>
      </c>
      <c r="P21" s="190">
        <f t="shared" si="2"/>
        <v>55</v>
      </c>
      <c r="Q21" s="226" t="s">
        <v>51</v>
      </c>
      <c r="R21" s="224"/>
    </row>
    <row r="22" spans="1:18" s="55" customFormat="1" ht="15.75" customHeight="1">
      <c r="A22" s="416">
        <v>1308460</v>
      </c>
      <c r="B22" s="417" t="s">
        <v>103</v>
      </c>
      <c r="C22" s="417" t="s">
        <v>104</v>
      </c>
      <c r="D22" s="323" t="s">
        <v>92</v>
      </c>
      <c r="E22" s="412">
        <v>5.6</v>
      </c>
      <c r="F22" s="51">
        <f>VLOOKUP(E22*(-1),VITPOF,2)</f>
        <v>14</v>
      </c>
      <c r="G22" s="412" t="s">
        <v>182</v>
      </c>
      <c r="H22" s="51">
        <v>0</v>
      </c>
      <c r="I22" s="414" t="s">
        <v>182</v>
      </c>
      <c r="J22" s="271">
        <v>0</v>
      </c>
      <c r="K22" s="414">
        <v>9.4</v>
      </c>
      <c r="L22" s="271">
        <f t="shared" si="3"/>
        <v>23</v>
      </c>
      <c r="M22" s="415">
        <v>6.2</v>
      </c>
      <c r="N22" s="274">
        <f t="shared" si="1"/>
        <v>16</v>
      </c>
      <c r="O22" s="430">
        <v>13</v>
      </c>
      <c r="P22" s="190">
        <f t="shared" si="2"/>
        <v>53</v>
      </c>
      <c r="Q22" s="226" t="s">
        <v>51</v>
      </c>
      <c r="R22" s="225"/>
    </row>
    <row r="23" spans="1:18" ht="15.75" customHeight="1">
      <c r="A23" s="424">
        <v>1482171</v>
      </c>
      <c r="B23" s="422" t="s">
        <v>306</v>
      </c>
      <c r="C23" s="423" t="s">
        <v>307</v>
      </c>
      <c r="D23" s="323" t="s">
        <v>143</v>
      </c>
      <c r="E23" s="412">
        <v>5.4</v>
      </c>
      <c r="F23" s="51">
        <f>VLOOKUP(E23*(-1),VITPOF,2)</f>
        <v>17</v>
      </c>
      <c r="G23" s="412" t="s">
        <v>182</v>
      </c>
      <c r="H23" s="51">
        <v>0</v>
      </c>
      <c r="I23" s="414" t="s">
        <v>182</v>
      </c>
      <c r="J23" s="271">
        <v>0</v>
      </c>
      <c r="K23" s="414">
        <v>9.2</v>
      </c>
      <c r="L23" s="271">
        <f t="shared" si="3"/>
        <v>22</v>
      </c>
      <c r="M23" s="415">
        <v>5.7</v>
      </c>
      <c r="N23" s="274">
        <f t="shared" si="1"/>
        <v>14</v>
      </c>
      <c r="O23" s="430">
        <v>13</v>
      </c>
      <c r="P23" s="190">
        <f t="shared" si="2"/>
        <v>53</v>
      </c>
      <c r="Q23" s="226" t="s">
        <v>51</v>
      </c>
      <c r="R23" s="224"/>
    </row>
    <row r="24" spans="1:18" s="55" customFormat="1" ht="15.75" customHeight="1">
      <c r="A24" s="416">
        <v>1309759</v>
      </c>
      <c r="B24" s="417" t="s">
        <v>105</v>
      </c>
      <c r="C24" s="417" t="s">
        <v>106</v>
      </c>
      <c r="D24" s="323" t="s">
        <v>92</v>
      </c>
      <c r="E24" s="412">
        <v>5.5</v>
      </c>
      <c r="F24" s="51">
        <f>VLOOKUP(E24*(-1),VITPOF,2)</f>
        <v>16</v>
      </c>
      <c r="G24" s="412" t="s">
        <v>182</v>
      </c>
      <c r="H24" s="51">
        <v>0</v>
      </c>
      <c r="I24" s="414" t="s">
        <v>182</v>
      </c>
      <c r="J24" s="271">
        <v>0</v>
      </c>
      <c r="K24" s="414">
        <v>8.8</v>
      </c>
      <c r="L24" s="271">
        <f t="shared" si="3"/>
        <v>20</v>
      </c>
      <c r="M24" s="415">
        <v>6</v>
      </c>
      <c r="N24" s="274">
        <f t="shared" si="1"/>
        <v>16</v>
      </c>
      <c r="O24" s="430">
        <v>15</v>
      </c>
      <c r="P24" s="190">
        <f t="shared" si="2"/>
        <v>52</v>
      </c>
      <c r="Q24" s="226" t="s">
        <v>51</v>
      </c>
      <c r="R24" s="225"/>
    </row>
    <row r="25" spans="1:18" ht="15.75" customHeight="1">
      <c r="A25" s="424">
        <v>1412115</v>
      </c>
      <c r="B25" s="422" t="s">
        <v>145</v>
      </c>
      <c r="C25" s="423" t="s">
        <v>146</v>
      </c>
      <c r="D25" s="323" t="s">
        <v>143</v>
      </c>
      <c r="E25" s="412" t="s">
        <v>182</v>
      </c>
      <c r="F25" s="51">
        <v>0</v>
      </c>
      <c r="G25" s="412">
        <v>7.5</v>
      </c>
      <c r="H25" s="51">
        <f>VLOOKUP(G25*(-1),HAIESPOF,2)</f>
        <v>13</v>
      </c>
      <c r="I25" s="414" t="s">
        <v>182</v>
      </c>
      <c r="J25" s="271">
        <v>0</v>
      </c>
      <c r="K25" s="414">
        <v>9</v>
      </c>
      <c r="L25" s="271">
        <f t="shared" si="3"/>
        <v>21</v>
      </c>
      <c r="M25" s="415">
        <v>6.4</v>
      </c>
      <c r="N25" s="274">
        <f t="shared" si="1"/>
        <v>17</v>
      </c>
      <c r="O25" s="430">
        <v>16</v>
      </c>
      <c r="P25" s="190">
        <f t="shared" si="2"/>
        <v>51</v>
      </c>
      <c r="Q25" s="226" t="s">
        <v>51</v>
      </c>
      <c r="R25" s="225"/>
    </row>
    <row r="26" spans="1:18" ht="15.75" customHeight="1">
      <c r="A26" s="416">
        <v>1382730</v>
      </c>
      <c r="B26" s="417" t="s">
        <v>95</v>
      </c>
      <c r="C26" s="417" t="s">
        <v>96</v>
      </c>
      <c r="D26" s="323" t="s">
        <v>92</v>
      </c>
      <c r="E26" s="412">
        <v>5.8</v>
      </c>
      <c r="F26" s="51">
        <f>VLOOKUP(E26*(-1),VITPOF,2)</f>
        <v>11</v>
      </c>
      <c r="G26" s="412" t="s">
        <v>182</v>
      </c>
      <c r="H26" s="51">
        <v>0</v>
      </c>
      <c r="I26" s="414" t="s">
        <v>182</v>
      </c>
      <c r="J26" s="271">
        <v>0</v>
      </c>
      <c r="K26" s="414">
        <v>8.9</v>
      </c>
      <c r="L26" s="271">
        <f t="shared" si="3"/>
        <v>21</v>
      </c>
      <c r="M26" s="415">
        <v>6.5</v>
      </c>
      <c r="N26" s="274">
        <f t="shared" si="1"/>
        <v>18</v>
      </c>
      <c r="O26" s="430">
        <v>17</v>
      </c>
      <c r="P26" s="190">
        <f t="shared" si="2"/>
        <v>50</v>
      </c>
      <c r="Q26" s="226" t="s">
        <v>51</v>
      </c>
      <c r="R26" s="225"/>
    </row>
    <row r="27" spans="1:18" ht="15.75" customHeight="1">
      <c r="A27" s="416">
        <v>1629198</v>
      </c>
      <c r="B27" s="417" t="s">
        <v>277</v>
      </c>
      <c r="C27" s="417" t="s">
        <v>278</v>
      </c>
      <c r="D27" s="323" t="s">
        <v>92</v>
      </c>
      <c r="E27" s="412" t="s">
        <v>182</v>
      </c>
      <c r="F27" s="51">
        <v>0</v>
      </c>
      <c r="G27" s="412">
        <v>7</v>
      </c>
      <c r="H27" s="51">
        <f>VLOOKUP(G27*(-1),HAIESPOF,2)</f>
        <v>17</v>
      </c>
      <c r="I27" s="414" t="s">
        <v>182</v>
      </c>
      <c r="J27" s="271">
        <v>0</v>
      </c>
      <c r="K27" s="414">
        <v>7.65</v>
      </c>
      <c r="L27" s="271">
        <f t="shared" si="3"/>
        <v>14</v>
      </c>
      <c r="M27" s="415">
        <v>6.65</v>
      </c>
      <c r="N27" s="274">
        <f t="shared" si="1"/>
        <v>18</v>
      </c>
      <c r="O27" s="430">
        <v>18</v>
      </c>
      <c r="P27" s="190">
        <f t="shared" si="2"/>
        <v>49</v>
      </c>
      <c r="Q27" s="226" t="s">
        <v>51</v>
      </c>
      <c r="R27" s="224"/>
    </row>
    <row r="28" spans="1:18" ht="15.75" customHeight="1">
      <c r="A28" s="425">
        <v>1510797</v>
      </c>
      <c r="B28" s="422" t="s">
        <v>317</v>
      </c>
      <c r="C28" s="423" t="s">
        <v>318</v>
      </c>
      <c r="D28" s="323" t="s">
        <v>143</v>
      </c>
      <c r="E28" s="412" t="s">
        <v>182</v>
      </c>
      <c r="F28" s="51">
        <v>0</v>
      </c>
      <c r="G28" s="412">
        <v>6.7</v>
      </c>
      <c r="H28" s="51">
        <f>VLOOKUP(G28*(-1),HAIESPOF,2)</f>
        <v>20</v>
      </c>
      <c r="I28" s="414">
        <v>0.98</v>
      </c>
      <c r="J28" s="271">
        <f>VLOOKUP(I28,HAUTPOF,2)</f>
        <v>13</v>
      </c>
      <c r="K28" s="414" t="s">
        <v>182</v>
      </c>
      <c r="L28" s="271">
        <v>0</v>
      </c>
      <c r="M28" s="415">
        <v>6</v>
      </c>
      <c r="N28" s="274">
        <f t="shared" si="1"/>
        <v>16</v>
      </c>
      <c r="O28" s="430">
        <v>18</v>
      </c>
      <c r="P28" s="190">
        <f t="shared" si="2"/>
        <v>49</v>
      </c>
      <c r="Q28" s="226" t="s">
        <v>51</v>
      </c>
      <c r="R28" s="225"/>
    </row>
    <row r="29" spans="1:18" ht="15.75" customHeight="1">
      <c r="A29" s="416">
        <v>1583509</v>
      </c>
      <c r="B29" s="417" t="s">
        <v>272</v>
      </c>
      <c r="C29" s="417" t="s">
        <v>273</v>
      </c>
      <c r="D29" s="323" t="s">
        <v>92</v>
      </c>
      <c r="E29" s="412" t="s">
        <v>182</v>
      </c>
      <c r="F29" s="51">
        <v>0</v>
      </c>
      <c r="G29" s="412">
        <v>7</v>
      </c>
      <c r="H29" s="51">
        <f>VLOOKUP(G29*(-1),HAIESPOF,2)</f>
        <v>17</v>
      </c>
      <c r="I29" s="414" t="s">
        <v>182</v>
      </c>
      <c r="J29" s="271">
        <v>0</v>
      </c>
      <c r="K29" s="414">
        <v>8.2</v>
      </c>
      <c r="L29" s="271">
        <f>VLOOKUP(K29,PENTPOF,2)</f>
        <v>17</v>
      </c>
      <c r="M29" s="415">
        <v>5.9</v>
      </c>
      <c r="N29" s="274">
        <f t="shared" si="1"/>
        <v>15</v>
      </c>
      <c r="O29" s="430">
        <v>18</v>
      </c>
      <c r="P29" s="190">
        <f t="shared" si="2"/>
        <v>49</v>
      </c>
      <c r="Q29" s="226" t="s">
        <v>51</v>
      </c>
      <c r="R29" s="225"/>
    </row>
    <row r="30" spans="1:18" ht="15.75" customHeight="1">
      <c r="A30" s="368">
        <v>1585560</v>
      </c>
      <c r="B30" s="369" t="s">
        <v>433</v>
      </c>
      <c r="C30" s="369" t="s">
        <v>434</v>
      </c>
      <c r="D30" s="323" t="s">
        <v>137</v>
      </c>
      <c r="E30" s="412" t="s">
        <v>182</v>
      </c>
      <c r="F30" s="51">
        <v>0</v>
      </c>
      <c r="G30" s="412">
        <v>7.3</v>
      </c>
      <c r="H30" s="51">
        <f>VLOOKUP(G30*(-1),HAIESPOF,2)</f>
        <v>15</v>
      </c>
      <c r="I30" s="414" t="s">
        <v>182</v>
      </c>
      <c r="J30" s="271">
        <v>0</v>
      </c>
      <c r="K30" s="414">
        <v>8.5</v>
      </c>
      <c r="L30" s="271">
        <f>VLOOKUP(K30,PENTPOF,2)</f>
        <v>19</v>
      </c>
      <c r="M30" s="415">
        <v>5.5</v>
      </c>
      <c r="N30" s="274">
        <f t="shared" si="1"/>
        <v>14</v>
      </c>
      <c r="O30" s="430">
        <v>21</v>
      </c>
      <c r="P30" s="190">
        <f t="shared" si="2"/>
        <v>48</v>
      </c>
      <c r="Q30" s="226" t="s">
        <v>51</v>
      </c>
      <c r="R30" s="224"/>
    </row>
    <row r="31" spans="1:18" ht="15.75" customHeight="1">
      <c r="A31" s="314">
        <v>1597633</v>
      </c>
      <c r="B31" s="360" t="s">
        <v>391</v>
      </c>
      <c r="C31" s="418" t="s">
        <v>392</v>
      </c>
      <c r="D31" s="323" t="s">
        <v>127</v>
      </c>
      <c r="E31" s="412" t="s">
        <v>182</v>
      </c>
      <c r="F31" s="51">
        <v>0</v>
      </c>
      <c r="G31" s="412">
        <v>6.6</v>
      </c>
      <c r="H31" s="51">
        <f>VLOOKUP(G31*(-1),HAIESPOF,2)</f>
        <v>20</v>
      </c>
      <c r="I31" s="414">
        <v>1.06</v>
      </c>
      <c r="J31" s="271">
        <f>VLOOKUP(I31,HAUTPOF,2)</f>
        <v>15</v>
      </c>
      <c r="K31" s="414" t="s">
        <v>182</v>
      </c>
      <c r="L31" s="271">
        <v>0</v>
      </c>
      <c r="M31" s="415">
        <v>5.3</v>
      </c>
      <c r="N31" s="274">
        <f t="shared" si="1"/>
        <v>13</v>
      </c>
      <c r="O31" s="430">
        <v>21</v>
      </c>
      <c r="P31" s="190">
        <f t="shared" si="2"/>
        <v>48</v>
      </c>
      <c r="Q31" s="226" t="s">
        <v>51</v>
      </c>
      <c r="R31" s="224"/>
    </row>
    <row r="32" spans="1:18" ht="15.75" customHeight="1">
      <c r="A32" s="416">
        <v>1489009</v>
      </c>
      <c r="B32" s="417" t="s">
        <v>187</v>
      </c>
      <c r="C32" s="417" t="s">
        <v>188</v>
      </c>
      <c r="D32" s="323" t="s">
        <v>92</v>
      </c>
      <c r="E32" s="412">
        <v>6</v>
      </c>
      <c r="F32" s="51">
        <f>VLOOKUP(E32*(-1),VITPOF,2)</f>
        <v>9</v>
      </c>
      <c r="G32" s="412" t="s">
        <v>182</v>
      </c>
      <c r="H32" s="51">
        <v>0</v>
      </c>
      <c r="I32" s="414" t="s">
        <v>182</v>
      </c>
      <c r="J32" s="271">
        <v>0</v>
      </c>
      <c r="K32" s="414">
        <v>8.7</v>
      </c>
      <c r="L32" s="271">
        <f aca="true" t="shared" si="4" ref="L32:L44">VLOOKUP(K32,PENTPOF,2)</f>
        <v>20</v>
      </c>
      <c r="M32" s="415">
        <v>6.7</v>
      </c>
      <c r="N32" s="274">
        <f t="shared" si="1"/>
        <v>18</v>
      </c>
      <c r="O32" s="430">
        <v>23</v>
      </c>
      <c r="P32" s="190">
        <f t="shared" si="2"/>
        <v>47</v>
      </c>
      <c r="Q32" s="226" t="s">
        <v>51</v>
      </c>
      <c r="R32" s="224"/>
    </row>
    <row r="33" spans="1:18" s="55" customFormat="1" ht="15.75" customHeight="1">
      <c r="A33" s="416">
        <v>1575093</v>
      </c>
      <c r="B33" s="417" t="s">
        <v>275</v>
      </c>
      <c r="C33" s="417" t="s">
        <v>276</v>
      </c>
      <c r="D33" s="323" t="s">
        <v>92</v>
      </c>
      <c r="E33" s="412" t="s">
        <v>182</v>
      </c>
      <c r="F33" s="51">
        <v>0</v>
      </c>
      <c r="G33" s="412">
        <v>7.1</v>
      </c>
      <c r="H33" s="51">
        <f>VLOOKUP(G33*(-1),HAIESPOF,2)</f>
        <v>16</v>
      </c>
      <c r="I33" s="414" t="s">
        <v>182</v>
      </c>
      <c r="J33" s="271">
        <v>0</v>
      </c>
      <c r="K33" s="414">
        <v>7.6</v>
      </c>
      <c r="L33" s="271">
        <f t="shared" si="4"/>
        <v>14</v>
      </c>
      <c r="M33" s="415">
        <v>6.3</v>
      </c>
      <c r="N33" s="274">
        <f t="shared" si="1"/>
        <v>17</v>
      </c>
      <c r="O33" s="430">
        <v>23</v>
      </c>
      <c r="P33" s="190">
        <f t="shared" si="2"/>
        <v>47</v>
      </c>
      <c r="Q33" s="226" t="s">
        <v>51</v>
      </c>
      <c r="R33" s="224"/>
    </row>
    <row r="34" spans="1:18" ht="15.75" customHeight="1">
      <c r="A34" s="424">
        <v>1512459</v>
      </c>
      <c r="B34" s="422" t="s">
        <v>194</v>
      </c>
      <c r="C34" s="423" t="s">
        <v>195</v>
      </c>
      <c r="D34" s="323" t="s">
        <v>143</v>
      </c>
      <c r="E34" s="412">
        <v>5.7</v>
      </c>
      <c r="F34" s="51">
        <f>VLOOKUP(E34*(-1),VITPOF,2)</f>
        <v>13</v>
      </c>
      <c r="G34" s="412" t="s">
        <v>182</v>
      </c>
      <c r="H34" s="51">
        <v>0</v>
      </c>
      <c r="I34" s="414" t="s">
        <v>182</v>
      </c>
      <c r="J34" s="271">
        <v>0</v>
      </c>
      <c r="K34" s="414">
        <v>8.35</v>
      </c>
      <c r="L34" s="271">
        <f t="shared" si="4"/>
        <v>18</v>
      </c>
      <c r="M34" s="415">
        <v>5.8</v>
      </c>
      <c r="N34" s="274">
        <f t="shared" si="1"/>
        <v>15</v>
      </c>
      <c r="O34" s="430">
        <v>25</v>
      </c>
      <c r="P34" s="190">
        <f t="shared" si="2"/>
        <v>46</v>
      </c>
      <c r="Q34" s="226" t="s">
        <v>51</v>
      </c>
      <c r="R34" s="224"/>
    </row>
    <row r="35" spans="1:18" ht="15.75" customHeight="1">
      <c r="A35" s="419">
        <v>1360685</v>
      </c>
      <c r="B35" s="420" t="s">
        <v>138</v>
      </c>
      <c r="C35" s="420" t="s">
        <v>139</v>
      </c>
      <c r="D35" s="323" t="s">
        <v>137</v>
      </c>
      <c r="E35" s="412" t="s">
        <v>182</v>
      </c>
      <c r="F35" s="51">
        <v>0</v>
      </c>
      <c r="G35" s="412">
        <v>7.1</v>
      </c>
      <c r="H35" s="51">
        <f>VLOOKUP(G35*(-1),HAIESPOF,2)</f>
        <v>16</v>
      </c>
      <c r="I35" s="414" t="s">
        <v>182</v>
      </c>
      <c r="J35" s="271">
        <v>0</v>
      </c>
      <c r="K35" s="414">
        <v>8.05</v>
      </c>
      <c r="L35" s="271">
        <f t="shared" si="4"/>
        <v>16</v>
      </c>
      <c r="M35" s="415">
        <v>5.6</v>
      </c>
      <c r="N35" s="274">
        <f t="shared" si="1"/>
        <v>14</v>
      </c>
      <c r="O35" s="430">
        <v>25</v>
      </c>
      <c r="P35" s="190">
        <f t="shared" si="2"/>
        <v>46</v>
      </c>
      <c r="Q35" s="226" t="s">
        <v>51</v>
      </c>
      <c r="R35" s="224"/>
    </row>
    <row r="36" spans="1:18" s="55" customFormat="1" ht="15.75" customHeight="1">
      <c r="A36" s="424">
        <v>1591906</v>
      </c>
      <c r="B36" s="422" t="s">
        <v>312</v>
      </c>
      <c r="C36" s="423" t="s">
        <v>313</v>
      </c>
      <c r="D36" s="323" t="s">
        <v>143</v>
      </c>
      <c r="E36" s="412">
        <v>6</v>
      </c>
      <c r="F36" s="51">
        <f>VLOOKUP(E36*(-1),VITPOF,2)</f>
        <v>9</v>
      </c>
      <c r="G36" s="412" t="s">
        <v>182</v>
      </c>
      <c r="H36" s="51">
        <v>0</v>
      </c>
      <c r="I36" s="414" t="s">
        <v>182</v>
      </c>
      <c r="J36" s="271">
        <v>0</v>
      </c>
      <c r="K36" s="414">
        <v>7.95</v>
      </c>
      <c r="L36" s="271">
        <f t="shared" si="4"/>
        <v>16</v>
      </c>
      <c r="M36" s="415">
        <v>7.1</v>
      </c>
      <c r="N36" s="274">
        <f t="shared" si="1"/>
        <v>20</v>
      </c>
      <c r="O36" s="430">
        <v>27</v>
      </c>
      <c r="P36" s="190">
        <f t="shared" si="2"/>
        <v>45</v>
      </c>
      <c r="Q36" s="226" t="s">
        <v>51</v>
      </c>
      <c r="R36" s="224"/>
    </row>
    <row r="37" spans="1:18" ht="15.75" customHeight="1">
      <c r="A37" s="425">
        <v>1482142</v>
      </c>
      <c r="B37" s="423" t="s">
        <v>190</v>
      </c>
      <c r="C37" s="423" t="s">
        <v>191</v>
      </c>
      <c r="D37" s="323" t="s">
        <v>143</v>
      </c>
      <c r="E37" s="412">
        <v>5.7</v>
      </c>
      <c r="F37" s="51">
        <f>VLOOKUP(E37*(-1),VITPOF,2)</f>
        <v>13</v>
      </c>
      <c r="G37" s="412" t="s">
        <v>182</v>
      </c>
      <c r="H37" s="51">
        <v>0</v>
      </c>
      <c r="I37" s="414" t="s">
        <v>182</v>
      </c>
      <c r="J37" s="271">
        <v>0</v>
      </c>
      <c r="K37" s="414">
        <v>8</v>
      </c>
      <c r="L37" s="271">
        <f t="shared" si="4"/>
        <v>16</v>
      </c>
      <c r="M37" s="415">
        <v>6.1</v>
      </c>
      <c r="N37" s="274">
        <f t="shared" si="1"/>
        <v>16</v>
      </c>
      <c r="O37" s="430">
        <v>27</v>
      </c>
      <c r="P37" s="190">
        <f t="shared" si="2"/>
        <v>45</v>
      </c>
      <c r="Q37" s="226" t="s">
        <v>51</v>
      </c>
      <c r="R37" s="224"/>
    </row>
    <row r="38" spans="1:18" ht="15.75" customHeight="1">
      <c r="A38" s="419">
        <v>1319069</v>
      </c>
      <c r="B38" s="420" t="s">
        <v>286</v>
      </c>
      <c r="C38" s="420" t="s">
        <v>287</v>
      </c>
      <c r="D38" s="323" t="s">
        <v>137</v>
      </c>
      <c r="E38" s="412" t="s">
        <v>182</v>
      </c>
      <c r="F38" s="51">
        <v>0</v>
      </c>
      <c r="G38" s="412">
        <v>7.2</v>
      </c>
      <c r="H38" s="51">
        <f>VLOOKUP(G38*(-1),HAIESPOF,2)</f>
        <v>15</v>
      </c>
      <c r="I38" s="414" t="s">
        <v>182</v>
      </c>
      <c r="J38" s="271">
        <v>0</v>
      </c>
      <c r="K38" s="414">
        <v>7.8</v>
      </c>
      <c r="L38" s="271">
        <f t="shared" si="4"/>
        <v>15</v>
      </c>
      <c r="M38" s="415">
        <v>5.8</v>
      </c>
      <c r="N38" s="274">
        <f t="shared" si="1"/>
        <v>15</v>
      </c>
      <c r="O38" s="430">
        <v>27</v>
      </c>
      <c r="P38" s="190">
        <f t="shared" si="2"/>
        <v>45</v>
      </c>
      <c r="Q38" s="226" t="s">
        <v>51</v>
      </c>
      <c r="R38" s="225"/>
    </row>
    <row r="39" spans="1:18" s="55" customFormat="1" ht="15.75" customHeight="1">
      <c r="A39" s="424">
        <v>1590595</v>
      </c>
      <c r="B39" s="422" t="s">
        <v>310</v>
      </c>
      <c r="C39" s="423" t="s">
        <v>311</v>
      </c>
      <c r="D39" s="323" t="s">
        <v>143</v>
      </c>
      <c r="E39" s="412">
        <v>5.9</v>
      </c>
      <c r="F39" s="51">
        <f>VLOOKUP(E39*(-1),VITPOF,2)</f>
        <v>10</v>
      </c>
      <c r="G39" s="412" t="s">
        <v>182</v>
      </c>
      <c r="H39" s="51">
        <v>0</v>
      </c>
      <c r="I39" s="414" t="s">
        <v>182</v>
      </c>
      <c r="J39" s="271">
        <v>0</v>
      </c>
      <c r="K39" s="414">
        <v>8.9</v>
      </c>
      <c r="L39" s="271">
        <f t="shared" si="4"/>
        <v>21</v>
      </c>
      <c r="M39" s="415">
        <v>5.6</v>
      </c>
      <c r="N39" s="274">
        <f t="shared" si="1"/>
        <v>14</v>
      </c>
      <c r="O39" s="430">
        <v>27</v>
      </c>
      <c r="P39" s="190">
        <f t="shared" si="2"/>
        <v>45</v>
      </c>
      <c r="Q39" s="226" t="s">
        <v>51</v>
      </c>
      <c r="R39" s="224"/>
    </row>
    <row r="40" spans="1:18" ht="15.75" customHeight="1">
      <c r="A40" s="368">
        <v>1506975</v>
      </c>
      <c r="B40" s="369" t="s">
        <v>351</v>
      </c>
      <c r="C40" s="369" t="s">
        <v>355</v>
      </c>
      <c r="D40" s="323" t="s">
        <v>300</v>
      </c>
      <c r="E40" s="412" t="s">
        <v>182</v>
      </c>
      <c r="F40" s="51">
        <v>0</v>
      </c>
      <c r="G40" s="412">
        <v>7.1</v>
      </c>
      <c r="H40" s="51">
        <f>VLOOKUP(G40*(-1),HAIESPOF,2)</f>
        <v>16</v>
      </c>
      <c r="I40" s="414" t="s">
        <v>182</v>
      </c>
      <c r="J40" s="271">
        <v>0</v>
      </c>
      <c r="K40" s="414">
        <v>7.8</v>
      </c>
      <c r="L40" s="271">
        <f t="shared" si="4"/>
        <v>15</v>
      </c>
      <c r="M40" s="415">
        <v>5.5</v>
      </c>
      <c r="N40" s="274">
        <f t="shared" si="1"/>
        <v>14</v>
      </c>
      <c r="O40" s="430">
        <v>27</v>
      </c>
      <c r="P40" s="190">
        <f t="shared" si="2"/>
        <v>45</v>
      </c>
      <c r="Q40" s="226" t="s">
        <v>51</v>
      </c>
      <c r="R40" s="224"/>
    </row>
    <row r="41" spans="1:18" s="55" customFormat="1" ht="15.75" customHeight="1">
      <c r="A41" s="416">
        <v>1513855</v>
      </c>
      <c r="B41" s="417" t="s">
        <v>183</v>
      </c>
      <c r="C41" s="417" t="s">
        <v>128</v>
      </c>
      <c r="D41" s="323" t="s">
        <v>92</v>
      </c>
      <c r="E41" s="412">
        <v>5.5</v>
      </c>
      <c r="F41" s="51">
        <f>VLOOKUP(E41*(-1),VITPOF,2)</f>
        <v>16</v>
      </c>
      <c r="G41" s="412" t="s">
        <v>182</v>
      </c>
      <c r="H41" s="51">
        <v>0</v>
      </c>
      <c r="I41" s="414" t="s">
        <v>182</v>
      </c>
      <c r="J41" s="271">
        <v>0</v>
      </c>
      <c r="K41" s="414">
        <v>7.8</v>
      </c>
      <c r="L41" s="271">
        <f t="shared" si="4"/>
        <v>15</v>
      </c>
      <c r="M41" s="415">
        <v>5</v>
      </c>
      <c r="N41" s="274">
        <f t="shared" si="1"/>
        <v>12</v>
      </c>
      <c r="O41" s="430">
        <v>32</v>
      </c>
      <c r="P41" s="190">
        <f t="shared" si="2"/>
        <v>43</v>
      </c>
      <c r="Q41" s="226" t="s">
        <v>51</v>
      </c>
      <c r="R41" s="225"/>
    </row>
    <row r="42" spans="1:18" ht="15.75" customHeight="1">
      <c r="A42" s="368">
        <v>1523104</v>
      </c>
      <c r="B42" s="369" t="s">
        <v>435</v>
      </c>
      <c r="C42" s="369" t="s">
        <v>436</v>
      </c>
      <c r="D42" s="323" t="s">
        <v>137</v>
      </c>
      <c r="E42" s="412" t="s">
        <v>182</v>
      </c>
      <c r="F42" s="51">
        <v>0</v>
      </c>
      <c r="G42" s="412">
        <v>7.5</v>
      </c>
      <c r="H42" s="51">
        <f>VLOOKUP(G42*(-1),HAIESPOF,2)</f>
        <v>13</v>
      </c>
      <c r="I42" s="414" t="s">
        <v>182</v>
      </c>
      <c r="J42" s="271">
        <v>0</v>
      </c>
      <c r="K42" s="414">
        <v>7.6</v>
      </c>
      <c r="L42" s="271">
        <f t="shared" si="4"/>
        <v>14</v>
      </c>
      <c r="M42" s="415">
        <v>5.7</v>
      </c>
      <c r="N42" s="274">
        <f t="shared" si="1"/>
        <v>14</v>
      </c>
      <c r="O42" s="430">
        <v>33</v>
      </c>
      <c r="P42" s="190">
        <f t="shared" si="2"/>
        <v>41</v>
      </c>
      <c r="Q42" s="226" t="s">
        <v>51</v>
      </c>
      <c r="R42" s="224"/>
    </row>
    <row r="43" spans="1:18" ht="15.75" customHeight="1">
      <c r="A43" s="425">
        <v>1412283</v>
      </c>
      <c r="B43" s="422" t="s">
        <v>153</v>
      </c>
      <c r="C43" s="423" t="s">
        <v>154</v>
      </c>
      <c r="D43" s="323" t="s">
        <v>143</v>
      </c>
      <c r="E43" s="412">
        <v>6.3</v>
      </c>
      <c r="F43" s="51">
        <f>VLOOKUP(E43*(-1),VITPOF,2)</f>
        <v>6</v>
      </c>
      <c r="G43" s="412" t="s">
        <v>182</v>
      </c>
      <c r="H43" s="51">
        <v>0</v>
      </c>
      <c r="I43" s="414" t="s">
        <v>182</v>
      </c>
      <c r="J43" s="271">
        <v>0</v>
      </c>
      <c r="K43" s="414">
        <v>8</v>
      </c>
      <c r="L43" s="271">
        <f t="shared" si="4"/>
        <v>16</v>
      </c>
      <c r="M43" s="415">
        <v>6.3</v>
      </c>
      <c r="N43" s="274">
        <f t="shared" si="1"/>
        <v>17</v>
      </c>
      <c r="O43" s="430">
        <v>34</v>
      </c>
      <c r="P43" s="190">
        <f t="shared" si="2"/>
        <v>39</v>
      </c>
      <c r="Q43" s="226" t="s">
        <v>51</v>
      </c>
      <c r="R43" s="225"/>
    </row>
    <row r="44" spans="1:18" s="55" customFormat="1" ht="15.75" customHeight="1">
      <c r="A44" s="314">
        <v>1306294</v>
      </c>
      <c r="B44" s="360" t="s">
        <v>393</v>
      </c>
      <c r="C44" s="418" t="s">
        <v>135</v>
      </c>
      <c r="D44" s="323" t="s">
        <v>127</v>
      </c>
      <c r="E44" s="412">
        <v>6.2</v>
      </c>
      <c r="F44" s="51">
        <f>VLOOKUP(E44*(-1),VITPOF,2)</f>
        <v>7</v>
      </c>
      <c r="G44" s="412" t="s">
        <v>182</v>
      </c>
      <c r="H44" s="51">
        <v>0</v>
      </c>
      <c r="I44" s="414" t="s">
        <v>182</v>
      </c>
      <c r="J44" s="271">
        <v>0</v>
      </c>
      <c r="K44" s="414">
        <v>8.2</v>
      </c>
      <c r="L44" s="271">
        <f t="shared" si="4"/>
        <v>17</v>
      </c>
      <c r="M44" s="415">
        <v>5.65</v>
      </c>
      <c r="N44" s="274">
        <f t="shared" si="1"/>
        <v>14</v>
      </c>
      <c r="O44" s="430">
        <v>35</v>
      </c>
      <c r="P44" s="190">
        <f t="shared" si="2"/>
        <v>38</v>
      </c>
      <c r="Q44" s="226" t="s">
        <v>51</v>
      </c>
      <c r="R44" s="224"/>
    </row>
    <row r="45" spans="1:18" ht="15.75" customHeight="1">
      <c r="A45" s="314">
        <v>1573146</v>
      </c>
      <c r="B45" s="360" t="s">
        <v>389</v>
      </c>
      <c r="C45" s="418" t="s">
        <v>390</v>
      </c>
      <c r="D45" s="323" t="s">
        <v>127</v>
      </c>
      <c r="E45" s="412">
        <v>5.4</v>
      </c>
      <c r="F45" s="51">
        <f>VLOOKUP(E45*(-1),VITPOF,2)</f>
        <v>17</v>
      </c>
      <c r="G45" s="412" t="s">
        <v>182</v>
      </c>
      <c r="H45" s="51">
        <v>0</v>
      </c>
      <c r="I45" s="414">
        <v>0.91</v>
      </c>
      <c r="J45" s="271">
        <f>VLOOKUP(I45,HAUTPOF,2)</f>
        <v>9</v>
      </c>
      <c r="K45" s="414" t="s">
        <v>182</v>
      </c>
      <c r="L45" s="271">
        <v>0</v>
      </c>
      <c r="M45" s="415">
        <v>5.1</v>
      </c>
      <c r="N45" s="274">
        <f t="shared" si="1"/>
        <v>12</v>
      </c>
      <c r="O45" s="430">
        <v>35</v>
      </c>
      <c r="P45" s="190">
        <f t="shared" si="2"/>
        <v>38</v>
      </c>
      <c r="Q45" s="226" t="s">
        <v>51</v>
      </c>
      <c r="R45" s="224"/>
    </row>
    <row r="46" spans="1:18" s="55" customFormat="1" ht="15.75" customHeight="1">
      <c r="A46" s="424">
        <v>1593993</v>
      </c>
      <c r="B46" s="422" t="s">
        <v>322</v>
      </c>
      <c r="C46" s="423" t="s">
        <v>323</v>
      </c>
      <c r="D46" s="323" t="s">
        <v>143</v>
      </c>
      <c r="E46" s="412">
        <v>6</v>
      </c>
      <c r="F46" s="51">
        <f>VLOOKUP(E46*(-1),VITPOF,2)</f>
        <v>9</v>
      </c>
      <c r="G46" s="412" t="s">
        <v>182</v>
      </c>
      <c r="H46" s="51">
        <v>0</v>
      </c>
      <c r="I46" s="414" t="s">
        <v>182</v>
      </c>
      <c r="J46" s="271">
        <v>0</v>
      </c>
      <c r="K46" s="414">
        <v>7.8</v>
      </c>
      <c r="L46" s="271">
        <f aca="true" t="shared" si="5" ref="L46:L54">VLOOKUP(K46,PENTPOF,2)</f>
        <v>15</v>
      </c>
      <c r="M46" s="415">
        <v>5.3</v>
      </c>
      <c r="N46" s="274">
        <f t="shared" si="1"/>
        <v>13</v>
      </c>
      <c r="O46" s="430">
        <v>37</v>
      </c>
      <c r="P46" s="190">
        <f t="shared" si="2"/>
        <v>37</v>
      </c>
      <c r="Q46" s="226" t="s">
        <v>51</v>
      </c>
      <c r="R46" s="224"/>
    </row>
    <row r="47" spans="1:18" ht="15.75" customHeight="1">
      <c r="A47" s="416">
        <v>1600621</v>
      </c>
      <c r="B47" s="417" t="s">
        <v>279</v>
      </c>
      <c r="C47" s="417" t="s">
        <v>280</v>
      </c>
      <c r="D47" s="323" t="s">
        <v>92</v>
      </c>
      <c r="E47" s="412" t="s">
        <v>182</v>
      </c>
      <c r="F47" s="51">
        <v>0</v>
      </c>
      <c r="G47" s="412">
        <v>7.3</v>
      </c>
      <c r="H47" s="51">
        <f>VLOOKUP(G47*(-1),HAIESPOF,2)</f>
        <v>15</v>
      </c>
      <c r="I47" s="414" t="s">
        <v>182</v>
      </c>
      <c r="J47" s="271">
        <v>0</v>
      </c>
      <c r="K47" s="414">
        <v>7.4</v>
      </c>
      <c r="L47" s="271">
        <f t="shared" si="5"/>
        <v>13</v>
      </c>
      <c r="M47" s="415">
        <v>4.4</v>
      </c>
      <c r="N47" s="274">
        <f t="shared" si="1"/>
        <v>9</v>
      </c>
      <c r="O47" s="430">
        <v>37</v>
      </c>
      <c r="P47" s="190">
        <f t="shared" si="2"/>
        <v>37</v>
      </c>
      <c r="Q47" s="226" t="s">
        <v>51</v>
      </c>
      <c r="R47" s="225"/>
    </row>
    <row r="48" spans="1:18" s="55" customFormat="1" ht="15.75" customHeight="1">
      <c r="A48" s="424">
        <v>1592220</v>
      </c>
      <c r="B48" s="422" t="s">
        <v>319</v>
      </c>
      <c r="C48" s="423" t="s">
        <v>320</v>
      </c>
      <c r="D48" s="323" t="s">
        <v>143</v>
      </c>
      <c r="E48" s="412">
        <v>5.7</v>
      </c>
      <c r="F48" s="51">
        <f>VLOOKUP(E48*(-1),VITPOF,2)</f>
        <v>13</v>
      </c>
      <c r="G48" s="412" t="s">
        <v>182</v>
      </c>
      <c r="H48" s="51">
        <v>0</v>
      </c>
      <c r="I48" s="414" t="s">
        <v>182</v>
      </c>
      <c r="J48" s="271">
        <v>0</v>
      </c>
      <c r="K48" s="414">
        <v>8.1</v>
      </c>
      <c r="L48" s="271">
        <f t="shared" si="5"/>
        <v>17</v>
      </c>
      <c r="M48" s="415">
        <v>3.8</v>
      </c>
      <c r="N48" s="274">
        <f t="shared" si="1"/>
        <v>7</v>
      </c>
      <c r="O48" s="430">
        <v>37</v>
      </c>
      <c r="P48" s="190">
        <f t="shared" si="2"/>
        <v>37</v>
      </c>
      <c r="Q48" s="226" t="s">
        <v>51</v>
      </c>
      <c r="R48" s="225"/>
    </row>
    <row r="49" spans="1:18" s="55" customFormat="1" ht="15.75" customHeight="1">
      <c r="A49" s="419">
        <v>1319106</v>
      </c>
      <c r="B49" s="420" t="s">
        <v>141</v>
      </c>
      <c r="C49" s="420" t="s">
        <v>142</v>
      </c>
      <c r="D49" s="323" t="s">
        <v>137</v>
      </c>
      <c r="E49" s="412">
        <v>5.9</v>
      </c>
      <c r="F49" s="51">
        <f>VLOOKUP(E49*(-1),VITPOF,2)</f>
        <v>10</v>
      </c>
      <c r="G49" s="412" t="s">
        <v>182</v>
      </c>
      <c r="H49" s="51">
        <v>0</v>
      </c>
      <c r="I49" s="414" t="s">
        <v>182</v>
      </c>
      <c r="J49" s="271">
        <v>0</v>
      </c>
      <c r="K49" s="414">
        <v>7.3</v>
      </c>
      <c r="L49" s="271">
        <f t="shared" si="5"/>
        <v>13</v>
      </c>
      <c r="M49" s="415">
        <v>5.3</v>
      </c>
      <c r="N49" s="274">
        <f t="shared" si="1"/>
        <v>13</v>
      </c>
      <c r="O49" s="430">
        <v>40</v>
      </c>
      <c r="P49" s="190">
        <f t="shared" si="2"/>
        <v>36</v>
      </c>
      <c r="Q49" s="226" t="s">
        <v>51</v>
      </c>
      <c r="R49" s="224"/>
    </row>
    <row r="50" spans="1:18" s="55" customFormat="1" ht="15.75" customHeight="1">
      <c r="A50" s="424">
        <v>1590588</v>
      </c>
      <c r="B50" s="422" t="s">
        <v>308</v>
      </c>
      <c r="C50" s="423" t="s">
        <v>309</v>
      </c>
      <c r="D50" s="323" t="s">
        <v>143</v>
      </c>
      <c r="E50" s="412">
        <v>5.8</v>
      </c>
      <c r="F50" s="51">
        <f>VLOOKUP(E50*(-1),VITPOF,2)</f>
        <v>11</v>
      </c>
      <c r="G50" s="412" t="s">
        <v>182</v>
      </c>
      <c r="H50" s="51">
        <v>0</v>
      </c>
      <c r="I50" s="414" t="s">
        <v>182</v>
      </c>
      <c r="J50" s="271">
        <v>0</v>
      </c>
      <c r="K50" s="414">
        <v>7.8</v>
      </c>
      <c r="L50" s="271">
        <f t="shared" si="5"/>
        <v>15</v>
      </c>
      <c r="M50" s="415">
        <v>4</v>
      </c>
      <c r="N50" s="274">
        <f t="shared" si="1"/>
        <v>8</v>
      </c>
      <c r="O50" s="430">
        <v>41</v>
      </c>
      <c r="P50" s="190">
        <f t="shared" si="2"/>
        <v>34</v>
      </c>
      <c r="Q50" s="226" t="s">
        <v>51</v>
      </c>
      <c r="R50" s="225"/>
    </row>
    <row r="51" spans="1:18" ht="15.75" customHeight="1">
      <c r="A51" s="425">
        <v>1592093</v>
      </c>
      <c r="B51" s="422" t="s">
        <v>314</v>
      </c>
      <c r="C51" s="423" t="s">
        <v>129</v>
      </c>
      <c r="D51" s="323" t="s">
        <v>143</v>
      </c>
      <c r="E51" s="412">
        <v>6.2</v>
      </c>
      <c r="F51" s="51">
        <f>VLOOKUP(E51*(-1),VITPOF,2)</f>
        <v>7</v>
      </c>
      <c r="G51" s="412" t="s">
        <v>182</v>
      </c>
      <c r="H51" s="51">
        <v>0</v>
      </c>
      <c r="I51" s="414" t="s">
        <v>182</v>
      </c>
      <c r="J51" s="271">
        <v>0</v>
      </c>
      <c r="K51" s="414">
        <v>7.35</v>
      </c>
      <c r="L51" s="271">
        <f t="shared" si="5"/>
        <v>13</v>
      </c>
      <c r="M51" s="415">
        <v>5.2</v>
      </c>
      <c r="N51" s="274">
        <f t="shared" si="1"/>
        <v>12</v>
      </c>
      <c r="O51" s="430">
        <v>42</v>
      </c>
      <c r="P51" s="190">
        <f t="shared" si="2"/>
        <v>32</v>
      </c>
      <c r="Q51" s="226" t="s">
        <v>51</v>
      </c>
      <c r="R51" s="225"/>
    </row>
    <row r="52" spans="1:18" ht="15.75" customHeight="1">
      <c r="A52" s="314">
        <v>1494563</v>
      </c>
      <c r="B52" s="360" t="s">
        <v>387</v>
      </c>
      <c r="C52" s="418" t="s">
        <v>388</v>
      </c>
      <c r="D52" s="323" t="s">
        <v>127</v>
      </c>
      <c r="E52" s="412">
        <v>5.9</v>
      </c>
      <c r="F52" s="51">
        <f>VLOOKUP(E52*(-1),VITPOF,2)</f>
        <v>10</v>
      </c>
      <c r="G52" s="412" t="s">
        <v>182</v>
      </c>
      <c r="H52" s="51">
        <v>0</v>
      </c>
      <c r="I52" s="414" t="s">
        <v>182</v>
      </c>
      <c r="J52" s="271">
        <v>0</v>
      </c>
      <c r="K52" s="414">
        <v>7.7</v>
      </c>
      <c r="L52" s="271">
        <f t="shared" si="5"/>
        <v>15</v>
      </c>
      <c r="M52" s="415">
        <v>3.9</v>
      </c>
      <c r="N52" s="274">
        <f t="shared" si="1"/>
        <v>7</v>
      </c>
      <c r="O52" s="430">
        <v>42</v>
      </c>
      <c r="P52" s="190">
        <f t="shared" si="2"/>
        <v>32</v>
      </c>
      <c r="Q52" s="226" t="s">
        <v>51</v>
      </c>
      <c r="R52" s="224"/>
    </row>
    <row r="53" spans="1:18" ht="15.75" customHeight="1">
      <c r="A53" s="314">
        <v>1573168</v>
      </c>
      <c r="B53" s="360" t="s">
        <v>394</v>
      </c>
      <c r="C53" s="418" t="s">
        <v>395</v>
      </c>
      <c r="D53" s="323" t="s">
        <v>127</v>
      </c>
      <c r="E53" s="412">
        <v>6.5</v>
      </c>
      <c r="F53" s="51">
        <f>VLOOKUP(E53*(-1),VITPOF,2)</f>
        <v>5</v>
      </c>
      <c r="G53" s="412" t="s">
        <v>182</v>
      </c>
      <c r="H53" s="51">
        <v>0</v>
      </c>
      <c r="I53" s="414" t="s">
        <v>182</v>
      </c>
      <c r="J53" s="271">
        <v>0</v>
      </c>
      <c r="K53" s="414">
        <v>7.6</v>
      </c>
      <c r="L53" s="271">
        <f t="shared" si="5"/>
        <v>14</v>
      </c>
      <c r="M53" s="415">
        <v>5.2</v>
      </c>
      <c r="N53" s="274">
        <f t="shared" si="1"/>
        <v>12</v>
      </c>
      <c r="O53" s="430">
        <v>44</v>
      </c>
      <c r="P53" s="190">
        <f t="shared" si="2"/>
        <v>31</v>
      </c>
      <c r="Q53" s="226" t="s">
        <v>51</v>
      </c>
      <c r="R53" s="224"/>
    </row>
    <row r="54" spans="1:18" s="55" customFormat="1" ht="15.75" customHeight="1">
      <c r="A54" s="368">
        <v>1573207</v>
      </c>
      <c r="B54" s="369" t="s">
        <v>432</v>
      </c>
      <c r="C54" s="369" t="s">
        <v>406</v>
      </c>
      <c r="D54" s="323" t="s">
        <v>127</v>
      </c>
      <c r="E54" s="412" t="s">
        <v>182</v>
      </c>
      <c r="F54" s="51">
        <v>0</v>
      </c>
      <c r="G54" s="412">
        <v>8.6</v>
      </c>
      <c r="H54" s="51">
        <f>VLOOKUP(G54*(-1),HAIESPOF,2)</f>
        <v>5</v>
      </c>
      <c r="I54" s="414" t="s">
        <v>182</v>
      </c>
      <c r="J54" s="271">
        <v>0</v>
      </c>
      <c r="K54" s="414">
        <v>7.7</v>
      </c>
      <c r="L54" s="271">
        <f t="shared" si="5"/>
        <v>15</v>
      </c>
      <c r="M54" s="415">
        <v>4.7</v>
      </c>
      <c r="N54" s="274">
        <f t="shared" si="1"/>
        <v>10</v>
      </c>
      <c r="O54" s="430">
        <v>45</v>
      </c>
      <c r="P54" s="190">
        <f t="shared" si="2"/>
        <v>30</v>
      </c>
      <c r="Q54" s="226" t="s">
        <v>51</v>
      </c>
      <c r="R54" s="224"/>
    </row>
    <row r="55" spans="1:18" ht="15.75" customHeight="1">
      <c r="A55" s="366">
        <v>1312762</v>
      </c>
      <c r="B55" s="367" t="s">
        <v>162</v>
      </c>
      <c r="C55" s="367" t="s">
        <v>163</v>
      </c>
      <c r="D55" s="323" t="s">
        <v>155</v>
      </c>
      <c r="E55" s="412" t="s">
        <v>182</v>
      </c>
      <c r="F55" s="51">
        <v>0</v>
      </c>
      <c r="G55" s="412">
        <v>7.9</v>
      </c>
      <c r="H55" s="51">
        <f>VLOOKUP(G55*(-1),HAIESPOF,2)</f>
        <v>10</v>
      </c>
      <c r="I55" s="414">
        <v>0.86</v>
      </c>
      <c r="J55" s="271">
        <f>VLOOKUP(I55,HAUTPOF,2)</f>
        <v>7</v>
      </c>
      <c r="K55" s="414" t="s">
        <v>182</v>
      </c>
      <c r="L55" s="271">
        <v>0</v>
      </c>
      <c r="M55" s="415">
        <v>5.1</v>
      </c>
      <c r="N55" s="274">
        <f t="shared" si="1"/>
        <v>12</v>
      </c>
      <c r="O55" s="430">
        <v>46</v>
      </c>
      <c r="P55" s="190">
        <f t="shared" si="2"/>
        <v>29</v>
      </c>
      <c r="Q55" s="226" t="s">
        <v>51</v>
      </c>
      <c r="R55" s="224"/>
    </row>
    <row r="56" spans="1:18" s="55" customFormat="1" ht="15.75" customHeight="1">
      <c r="A56" s="416">
        <v>1595194</v>
      </c>
      <c r="B56" s="417" t="s">
        <v>244</v>
      </c>
      <c r="C56" s="417" t="s">
        <v>274</v>
      </c>
      <c r="D56" s="323" t="s">
        <v>92</v>
      </c>
      <c r="E56" s="412">
        <v>6.7</v>
      </c>
      <c r="F56" s="51">
        <f>VLOOKUP(E56*(-1),VITPOF,2)</f>
        <v>4</v>
      </c>
      <c r="G56" s="412" t="s">
        <v>182</v>
      </c>
      <c r="H56" s="51">
        <v>0</v>
      </c>
      <c r="I56" s="414" t="s">
        <v>182</v>
      </c>
      <c r="J56" s="271">
        <v>0</v>
      </c>
      <c r="K56" s="414">
        <v>7.2</v>
      </c>
      <c r="L56" s="271">
        <f>VLOOKUP(K56,PENTPOF,2)</f>
        <v>12</v>
      </c>
      <c r="M56" s="415">
        <v>4.4</v>
      </c>
      <c r="N56" s="274">
        <f t="shared" si="1"/>
        <v>9</v>
      </c>
      <c r="O56" s="430">
        <v>47</v>
      </c>
      <c r="P56" s="190">
        <f t="shared" si="2"/>
        <v>25</v>
      </c>
      <c r="Q56" s="226" t="s">
        <v>51</v>
      </c>
      <c r="R56" s="225"/>
    </row>
    <row r="57" spans="1:18" ht="15.75" customHeight="1">
      <c r="A57" s="419">
        <v>1415531</v>
      </c>
      <c r="B57" s="420" t="s">
        <v>140</v>
      </c>
      <c r="C57" s="420" t="s">
        <v>129</v>
      </c>
      <c r="D57" s="323" t="s">
        <v>137</v>
      </c>
      <c r="E57" s="412">
        <v>6.8</v>
      </c>
      <c r="F57" s="51">
        <f>VLOOKUP(E57*(-1),VITPOF,2)</f>
        <v>4</v>
      </c>
      <c r="G57" s="412" t="s">
        <v>182</v>
      </c>
      <c r="H57" s="51">
        <v>0</v>
      </c>
      <c r="I57" s="414" t="s">
        <v>182</v>
      </c>
      <c r="J57" s="271">
        <v>0</v>
      </c>
      <c r="K57" s="414">
        <v>6.4</v>
      </c>
      <c r="L57" s="271">
        <f>VLOOKUP(K57,PENTPOF,2)</f>
        <v>8</v>
      </c>
      <c r="M57" s="415">
        <v>4.1</v>
      </c>
      <c r="N57" s="274">
        <f t="shared" si="1"/>
        <v>8</v>
      </c>
      <c r="O57" s="430">
        <v>48</v>
      </c>
      <c r="P57" s="190">
        <f t="shared" si="2"/>
        <v>20</v>
      </c>
      <c r="Q57" s="226" t="s">
        <v>51</v>
      </c>
      <c r="R57" s="225"/>
    </row>
    <row r="58" ht="11.25" customHeight="1"/>
  </sheetData>
  <sheetProtection/>
  <mergeCells count="5">
    <mergeCell ref="I6:K6"/>
    <mergeCell ref="D6:G6"/>
    <mergeCell ref="D2:L2"/>
    <mergeCell ref="D3:L3"/>
    <mergeCell ref="D4:K4"/>
  </mergeCells>
  <printOptions gridLines="1" horizontalCentered="1"/>
  <pageMargins left="0" right="0" top="0.2" bottom="0.2" header="0.51" footer="0.51"/>
  <pageSetup fitToHeight="0" horizontalDpi="300" verticalDpi="300" orientation="portrait" paperSize="9" scale="80" r:id="rId1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R77"/>
  <sheetViews>
    <sheetView zoomScalePageLayoutView="0" workbookViewId="0" topLeftCell="A1">
      <pane ySplit="9" topLeftCell="A34" activePane="bottomLeft" state="frozen"/>
      <selection pane="topLeft" activeCell="S4" sqref="S4"/>
      <selection pane="bottomLeft" activeCell="D2" sqref="D2:L2"/>
    </sheetView>
  </sheetViews>
  <sheetFormatPr defaultColWidth="11.421875" defaultRowHeight="12.75"/>
  <cols>
    <col min="1" max="1" width="8.421875" style="6" bestFit="1" customWidth="1"/>
    <col min="2" max="2" width="16.57421875" style="6" bestFit="1" customWidth="1"/>
    <col min="3" max="3" width="18.00390625" style="6" bestFit="1" customWidth="1"/>
    <col min="4" max="4" width="6.421875" style="6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customWidth="1"/>
    <col min="10" max="10" width="3.7109375" style="8" customWidth="1"/>
    <col min="11" max="11" width="5.7109375" style="9" customWidth="1"/>
    <col min="12" max="12" width="3.7109375" style="8" customWidth="1"/>
    <col min="13" max="13" width="5.7109375" style="9" customWidth="1"/>
    <col min="14" max="14" width="3.7109375" style="8" customWidth="1"/>
    <col min="15" max="15" width="5.421875" style="8" bestFit="1" customWidth="1"/>
    <col min="16" max="16" width="5.7109375" style="10" customWidth="1"/>
    <col min="17" max="17" width="4.421875" style="8" customWidth="1"/>
    <col min="18" max="18" width="4.421875" style="6" customWidth="1"/>
    <col min="19" max="16384" width="11.421875" style="6" customWidth="1"/>
  </cols>
  <sheetData>
    <row r="1" spans="1:17" s="11" customFormat="1" ht="15" customHeight="1">
      <c r="A1" s="278"/>
      <c r="B1" s="13"/>
      <c r="C1" s="13"/>
      <c r="D1" s="13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17" s="27" customFormat="1" ht="19.5" customHeight="1">
      <c r="A2" s="279"/>
      <c r="B2" s="280"/>
      <c r="C2" s="264"/>
      <c r="D2" s="466" t="s">
        <v>234</v>
      </c>
      <c r="E2" s="466"/>
      <c r="F2" s="466"/>
      <c r="G2" s="466"/>
      <c r="H2" s="466"/>
      <c r="I2" s="466"/>
      <c r="J2" s="466"/>
      <c r="K2" s="466"/>
      <c r="L2" s="466"/>
      <c r="M2" s="184"/>
      <c r="N2" s="185"/>
      <c r="O2" s="281"/>
      <c r="P2" s="36"/>
      <c r="Q2" s="266"/>
    </row>
    <row r="3" spans="1:17" s="27" customFormat="1" ht="19.5" customHeight="1">
      <c r="A3" s="279"/>
      <c r="B3" s="280"/>
      <c r="C3" s="280"/>
      <c r="D3" s="467" t="s">
        <v>55</v>
      </c>
      <c r="E3" s="467"/>
      <c r="F3" s="467"/>
      <c r="G3" s="467"/>
      <c r="H3" s="467"/>
      <c r="I3" s="467"/>
      <c r="J3" s="467"/>
      <c r="K3" s="467"/>
      <c r="L3" s="467"/>
      <c r="M3" s="184"/>
      <c r="N3" s="185"/>
      <c r="O3" s="281"/>
      <c r="P3" s="36"/>
      <c r="Q3" s="266"/>
    </row>
    <row r="4" spans="1:17" s="27" customFormat="1" ht="19.5" customHeight="1">
      <c r="A4" s="279"/>
      <c r="B4" s="29"/>
      <c r="C4" s="29"/>
      <c r="D4" s="468" t="s">
        <v>235</v>
      </c>
      <c r="E4" s="468"/>
      <c r="F4" s="468"/>
      <c r="G4" s="468"/>
      <c r="H4" s="468"/>
      <c r="I4" s="468"/>
      <c r="J4" s="468"/>
      <c r="K4" s="468"/>
      <c r="L4" s="267"/>
      <c r="M4" s="32"/>
      <c r="N4" s="35"/>
      <c r="O4" s="33"/>
      <c r="P4" s="36"/>
      <c r="Q4" s="266"/>
    </row>
    <row r="5" spans="1:17" s="27" customFormat="1" ht="19.5" customHeight="1">
      <c r="A5" s="279"/>
      <c r="B5" s="280"/>
      <c r="C5" s="280"/>
      <c r="D5" s="280"/>
      <c r="E5" s="282"/>
      <c r="F5" s="281"/>
      <c r="G5" s="282"/>
      <c r="H5" s="281"/>
      <c r="I5" s="184"/>
      <c r="J5" s="281"/>
      <c r="K5" s="283"/>
      <c r="L5" s="281"/>
      <c r="M5" s="184"/>
      <c r="N5" s="185"/>
      <c r="O5" s="281"/>
      <c r="P5" s="36"/>
      <c r="Q5" s="266"/>
    </row>
    <row r="6" spans="1:17" s="27" customFormat="1" ht="15" customHeight="1">
      <c r="A6" s="279"/>
      <c r="B6" s="280"/>
      <c r="C6" s="280"/>
      <c r="D6" s="472" t="s">
        <v>60</v>
      </c>
      <c r="E6" s="472"/>
      <c r="F6" s="472"/>
      <c r="G6" s="472"/>
      <c r="H6" s="281"/>
      <c r="I6" s="473"/>
      <c r="J6" s="473"/>
      <c r="K6" s="473"/>
      <c r="L6" s="281"/>
      <c r="M6" s="184"/>
      <c r="N6" s="185"/>
      <c r="O6" s="281"/>
      <c r="P6" s="36"/>
      <c r="Q6" s="266"/>
    </row>
    <row r="7" spans="1:17" s="11" customFormat="1" ht="15" customHeight="1">
      <c r="A7" s="284"/>
      <c r="B7" s="39"/>
      <c r="C7" s="39"/>
      <c r="D7" s="39"/>
      <c r="E7" s="40"/>
      <c r="F7" s="41"/>
      <c r="G7" s="40"/>
      <c r="H7" s="41"/>
      <c r="I7" s="42"/>
      <c r="J7" s="41"/>
      <c r="K7" s="43"/>
      <c r="L7" s="41"/>
      <c r="M7" s="42"/>
      <c r="N7" s="44"/>
      <c r="O7" s="41"/>
      <c r="P7" s="45"/>
      <c r="Q7" s="8"/>
    </row>
    <row r="8" spans="1:17" s="11" customFormat="1" ht="6.75" customHeight="1">
      <c r="A8" s="285"/>
      <c r="B8" s="186"/>
      <c r="C8" s="186"/>
      <c r="D8" s="186"/>
      <c r="E8" s="187"/>
      <c r="F8" s="188"/>
      <c r="G8" s="187"/>
      <c r="H8" s="188"/>
      <c r="I8" s="286"/>
      <c r="J8" s="188"/>
      <c r="K8" s="287"/>
      <c r="L8" s="188"/>
      <c r="M8" s="286"/>
      <c r="N8" s="189"/>
      <c r="O8" s="188"/>
      <c r="P8" s="202"/>
      <c r="Q8" s="288"/>
    </row>
    <row r="9" spans="1:17" ht="15.75" customHeight="1">
      <c r="A9" s="47" t="s">
        <v>13</v>
      </c>
      <c r="B9" s="275" t="s">
        <v>61</v>
      </c>
      <c r="C9" s="276" t="s">
        <v>11</v>
      </c>
      <c r="D9" s="47" t="s">
        <v>12</v>
      </c>
      <c r="E9" s="48" t="s">
        <v>14</v>
      </c>
      <c r="F9" s="54" t="s">
        <v>15</v>
      </c>
      <c r="G9" s="48" t="s">
        <v>16</v>
      </c>
      <c r="H9" s="54" t="s">
        <v>15</v>
      </c>
      <c r="I9" s="268" t="s">
        <v>17</v>
      </c>
      <c r="J9" s="269" t="s">
        <v>15</v>
      </c>
      <c r="K9" s="268" t="s">
        <v>18</v>
      </c>
      <c r="L9" s="269" t="s">
        <v>15</v>
      </c>
      <c r="M9" s="272" t="s">
        <v>19</v>
      </c>
      <c r="N9" s="273" t="s">
        <v>15</v>
      </c>
      <c r="O9" s="49" t="s">
        <v>58</v>
      </c>
      <c r="P9" s="50" t="s">
        <v>20</v>
      </c>
      <c r="Q9" s="47" t="s">
        <v>21</v>
      </c>
    </row>
    <row r="10" spans="1:18" s="192" customFormat="1" ht="15.75" customHeight="1">
      <c r="A10" s="416">
        <v>1232521</v>
      </c>
      <c r="B10" s="417" t="s">
        <v>119</v>
      </c>
      <c r="C10" s="417" t="s">
        <v>120</v>
      </c>
      <c r="D10" s="323" t="s">
        <v>92</v>
      </c>
      <c r="E10" s="412">
        <v>5</v>
      </c>
      <c r="F10" s="51">
        <f>VLOOKUP(E10*(-1),VIT,2)</f>
        <v>17</v>
      </c>
      <c r="G10" s="412" t="s">
        <v>182</v>
      </c>
      <c r="H10" s="51">
        <v>0</v>
      </c>
      <c r="I10" s="270"/>
      <c r="J10" s="271">
        <v>0</v>
      </c>
      <c r="K10" s="414">
        <v>11.3</v>
      </c>
      <c r="L10" s="271">
        <f aca="true" t="shared" si="0" ref="L10:L41">VLOOKUP(K10,PENT,2)</f>
        <v>28</v>
      </c>
      <c r="M10" s="415">
        <v>10.5</v>
      </c>
      <c r="N10" s="274">
        <f aca="true" t="shared" si="1" ref="N10:N41">VLOOKUP(M10,MB,2)</f>
        <v>29</v>
      </c>
      <c r="O10" s="429">
        <v>1</v>
      </c>
      <c r="P10" s="190">
        <f aca="true" t="shared" si="2" ref="P10:P41">F10+H10+J10+L10+N10</f>
        <v>74</v>
      </c>
      <c r="Q10" s="277" t="s">
        <v>52</v>
      </c>
      <c r="R10" s="224"/>
    </row>
    <row r="11" spans="1:18" ht="15.75" customHeight="1">
      <c r="A11" s="416">
        <v>1489152</v>
      </c>
      <c r="B11" s="417" t="s">
        <v>209</v>
      </c>
      <c r="C11" s="417" t="s">
        <v>124</v>
      </c>
      <c r="D11" s="323" t="s">
        <v>92</v>
      </c>
      <c r="E11" s="412">
        <v>5.1</v>
      </c>
      <c r="F11" s="51">
        <f>VLOOKUP(E11*(-1),VIT,2)</f>
        <v>16</v>
      </c>
      <c r="G11" s="412" t="s">
        <v>182</v>
      </c>
      <c r="H11" s="51">
        <v>0</v>
      </c>
      <c r="I11" s="270"/>
      <c r="J11" s="271">
        <v>0</v>
      </c>
      <c r="K11" s="414">
        <v>10.8</v>
      </c>
      <c r="L11" s="271">
        <f t="shared" si="0"/>
        <v>25</v>
      </c>
      <c r="M11" s="415">
        <v>10.5</v>
      </c>
      <c r="N11" s="274">
        <f t="shared" si="1"/>
        <v>29</v>
      </c>
      <c r="O11" s="429">
        <v>2</v>
      </c>
      <c r="P11" s="190">
        <f t="shared" si="2"/>
        <v>70</v>
      </c>
      <c r="Q11" s="277" t="s">
        <v>52</v>
      </c>
      <c r="R11" s="224"/>
    </row>
    <row r="12" spans="1:18" ht="15.75" customHeight="1">
      <c r="A12" s="314">
        <v>1246290</v>
      </c>
      <c r="B12" s="360" t="s">
        <v>421</v>
      </c>
      <c r="C12" s="418" t="s">
        <v>422</v>
      </c>
      <c r="D12" s="323" t="s">
        <v>127</v>
      </c>
      <c r="E12" s="412" t="s">
        <v>182</v>
      </c>
      <c r="F12" s="51">
        <v>0</v>
      </c>
      <c r="G12" s="412">
        <v>6.2</v>
      </c>
      <c r="H12" s="51">
        <f>VLOOKUP(G12*(-1),HAIES,2)</f>
        <v>19</v>
      </c>
      <c r="I12" s="270"/>
      <c r="J12" s="271">
        <v>0</v>
      </c>
      <c r="K12" s="414">
        <v>10</v>
      </c>
      <c r="L12" s="271">
        <f t="shared" si="0"/>
        <v>21</v>
      </c>
      <c r="M12" s="415">
        <v>9.4</v>
      </c>
      <c r="N12" s="274">
        <f t="shared" si="1"/>
        <v>24</v>
      </c>
      <c r="O12" s="429">
        <v>3</v>
      </c>
      <c r="P12" s="190">
        <f t="shared" si="2"/>
        <v>64</v>
      </c>
      <c r="Q12" s="277" t="s">
        <v>52</v>
      </c>
      <c r="R12" s="224"/>
    </row>
    <row r="13" spans="1:18" ht="15.75" customHeight="1">
      <c r="A13" s="425">
        <v>1512544</v>
      </c>
      <c r="B13" s="365" t="s">
        <v>224</v>
      </c>
      <c r="C13" s="364" t="s">
        <v>225</v>
      </c>
      <c r="D13" s="323" t="s">
        <v>143</v>
      </c>
      <c r="E13" s="412" t="s">
        <v>182</v>
      </c>
      <c r="F13" s="51">
        <v>0</v>
      </c>
      <c r="G13" s="412">
        <v>5.9</v>
      </c>
      <c r="H13" s="51">
        <f>VLOOKUP(G13*(-1),HAIES,2)</f>
        <v>23</v>
      </c>
      <c r="I13" s="270"/>
      <c r="J13" s="271">
        <v>0</v>
      </c>
      <c r="K13" s="414">
        <v>9.95</v>
      </c>
      <c r="L13" s="271">
        <f t="shared" si="0"/>
        <v>21</v>
      </c>
      <c r="M13" s="415">
        <v>8.4</v>
      </c>
      <c r="N13" s="274">
        <f t="shared" si="1"/>
        <v>20</v>
      </c>
      <c r="O13" s="429">
        <v>3</v>
      </c>
      <c r="P13" s="190">
        <f t="shared" si="2"/>
        <v>64</v>
      </c>
      <c r="Q13" s="277" t="s">
        <v>52</v>
      </c>
      <c r="R13" s="224"/>
    </row>
    <row r="14" spans="1:18" ht="15.75" customHeight="1">
      <c r="A14" s="424">
        <v>1403653</v>
      </c>
      <c r="B14" s="422" t="s">
        <v>290</v>
      </c>
      <c r="C14" s="423" t="s">
        <v>324</v>
      </c>
      <c r="D14" s="323" t="s">
        <v>143</v>
      </c>
      <c r="E14" s="412" t="s">
        <v>182</v>
      </c>
      <c r="F14" s="51">
        <v>0</v>
      </c>
      <c r="G14" s="412">
        <v>6</v>
      </c>
      <c r="H14" s="51">
        <f>VLOOKUP(G14*(-1),HAIES,2)</f>
        <v>21</v>
      </c>
      <c r="I14" s="270"/>
      <c r="J14" s="271">
        <v>0</v>
      </c>
      <c r="K14" s="414">
        <v>9.5</v>
      </c>
      <c r="L14" s="271">
        <f t="shared" si="0"/>
        <v>19</v>
      </c>
      <c r="M14" s="415">
        <v>8.7</v>
      </c>
      <c r="N14" s="274">
        <f t="shared" si="1"/>
        <v>21</v>
      </c>
      <c r="O14" s="430">
        <v>5</v>
      </c>
      <c r="P14" s="190">
        <f t="shared" si="2"/>
        <v>61</v>
      </c>
      <c r="Q14" s="277" t="s">
        <v>52</v>
      </c>
      <c r="R14" s="224"/>
    </row>
    <row r="15" spans="1:18" ht="15.75" customHeight="1">
      <c r="A15" s="314">
        <v>1240103</v>
      </c>
      <c r="B15" s="360" t="s">
        <v>402</v>
      </c>
      <c r="C15" s="418" t="s">
        <v>113</v>
      </c>
      <c r="D15" s="323" t="s">
        <v>127</v>
      </c>
      <c r="E15" s="412">
        <v>5.2</v>
      </c>
      <c r="F15" s="51">
        <f>VLOOKUP(E15*(-1),VIT,2)</f>
        <v>14</v>
      </c>
      <c r="G15" s="412" t="s">
        <v>182</v>
      </c>
      <c r="H15" s="51">
        <v>0</v>
      </c>
      <c r="I15" s="270"/>
      <c r="J15" s="271">
        <v>0</v>
      </c>
      <c r="K15" s="414">
        <v>9.2</v>
      </c>
      <c r="L15" s="271">
        <f t="shared" si="0"/>
        <v>17</v>
      </c>
      <c r="M15" s="415">
        <v>10.3</v>
      </c>
      <c r="N15" s="274">
        <f t="shared" si="1"/>
        <v>28</v>
      </c>
      <c r="O15" s="430">
        <v>6</v>
      </c>
      <c r="P15" s="190">
        <f t="shared" si="2"/>
        <v>59</v>
      </c>
      <c r="Q15" s="277" t="s">
        <v>52</v>
      </c>
      <c r="R15" s="224"/>
    </row>
    <row r="16" spans="1:18" ht="15.75" customHeight="1">
      <c r="A16" s="425">
        <v>1592249</v>
      </c>
      <c r="B16" s="422" t="s">
        <v>341</v>
      </c>
      <c r="C16" s="423" t="s">
        <v>342</v>
      </c>
      <c r="D16" s="323" t="s">
        <v>143</v>
      </c>
      <c r="E16" s="412">
        <v>5.2</v>
      </c>
      <c r="F16" s="51">
        <f>VLOOKUP(E16*(-1),VIT,2)</f>
        <v>14</v>
      </c>
      <c r="G16" s="412" t="s">
        <v>182</v>
      </c>
      <c r="H16" s="51">
        <v>0</v>
      </c>
      <c r="I16" s="270"/>
      <c r="J16" s="271">
        <v>0</v>
      </c>
      <c r="K16" s="414">
        <v>10.2</v>
      </c>
      <c r="L16" s="271">
        <f t="shared" si="0"/>
        <v>22</v>
      </c>
      <c r="M16" s="415">
        <v>9.2</v>
      </c>
      <c r="N16" s="274">
        <f t="shared" si="1"/>
        <v>23</v>
      </c>
      <c r="O16" s="430">
        <v>6</v>
      </c>
      <c r="P16" s="190">
        <f t="shared" si="2"/>
        <v>59</v>
      </c>
      <c r="Q16" s="277" t="s">
        <v>52</v>
      </c>
      <c r="R16" s="224"/>
    </row>
    <row r="17" spans="1:18" ht="15.75" customHeight="1">
      <c r="A17" s="425">
        <v>1320095</v>
      </c>
      <c r="B17" s="422" t="s">
        <v>222</v>
      </c>
      <c r="C17" s="423" t="s">
        <v>133</v>
      </c>
      <c r="D17" s="323" t="s">
        <v>143</v>
      </c>
      <c r="E17" s="412" t="s">
        <v>182</v>
      </c>
      <c r="F17" s="51">
        <v>0</v>
      </c>
      <c r="G17" s="412">
        <v>6.4</v>
      </c>
      <c r="H17" s="51">
        <f>VLOOKUP(G17*(-1),HAIES,2)</f>
        <v>17</v>
      </c>
      <c r="I17" s="270"/>
      <c r="J17" s="271">
        <v>0</v>
      </c>
      <c r="K17" s="414">
        <v>10</v>
      </c>
      <c r="L17" s="271">
        <f t="shared" si="0"/>
        <v>21</v>
      </c>
      <c r="M17" s="415">
        <v>8.5</v>
      </c>
      <c r="N17" s="274">
        <f t="shared" si="1"/>
        <v>21</v>
      </c>
      <c r="O17" s="430">
        <v>6</v>
      </c>
      <c r="P17" s="190">
        <f t="shared" si="2"/>
        <v>59</v>
      </c>
      <c r="Q17" s="277" t="s">
        <v>52</v>
      </c>
      <c r="R17" s="224"/>
    </row>
    <row r="18" spans="1:18" ht="15.75" customHeight="1">
      <c r="A18" s="416">
        <v>1497450</v>
      </c>
      <c r="B18" s="417" t="s">
        <v>202</v>
      </c>
      <c r="C18" s="417" t="s">
        <v>203</v>
      </c>
      <c r="D18" s="323" t="s">
        <v>92</v>
      </c>
      <c r="E18" s="412" t="s">
        <v>182</v>
      </c>
      <c r="F18" s="51">
        <v>0</v>
      </c>
      <c r="G18" s="412">
        <v>6.1</v>
      </c>
      <c r="H18" s="51">
        <f>VLOOKUP(G18*(-1),HAIES,2)</f>
        <v>20</v>
      </c>
      <c r="I18" s="270"/>
      <c r="J18" s="271">
        <v>0</v>
      </c>
      <c r="K18" s="414">
        <v>10.2</v>
      </c>
      <c r="L18" s="271">
        <f t="shared" si="0"/>
        <v>22</v>
      </c>
      <c r="M18" s="415">
        <v>7.65</v>
      </c>
      <c r="N18" s="274">
        <f t="shared" si="1"/>
        <v>17</v>
      </c>
      <c r="O18" s="430">
        <v>6</v>
      </c>
      <c r="P18" s="190">
        <f t="shared" si="2"/>
        <v>59</v>
      </c>
      <c r="Q18" s="277" t="s">
        <v>52</v>
      </c>
      <c r="R18" s="224"/>
    </row>
    <row r="19" spans="1:18" ht="15.75" customHeight="1">
      <c r="A19" s="416">
        <v>1316188</v>
      </c>
      <c r="B19" s="417" t="s">
        <v>199</v>
      </c>
      <c r="C19" s="417" t="s">
        <v>131</v>
      </c>
      <c r="D19" s="323" t="s">
        <v>92</v>
      </c>
      <c r="E19" s="412">
        <v>5</v>
      </c>
      <c r="F19" s="51">
        <f>VLOOKUP(E19*(-1),VIT,2)</f>
        <v>17</v>
      </c>
      <c r="G19" s="412" t="s">
        <v>182</v>
      </c>
      <c r="H19" s="51">
        <v>0</v>
      </c>
      <c r="I19" s="270"/>
      <c r="J19" s="271">
        <v>0</v>
      </c>
      <c r="K19" s="414">
        <v>9.3</v>
      </c>
      <c r="L19" s="271">
        <f t="shared" si="0"/>
        <v>18</v>
      </c>
      <c r="M19" s="415">
        <v>9.2</v>
      </c>
      <c r="N19" s="274">
        <f t="shared" si="1"/>
        <v>23</v>
      </c>
      <c r="O19" s="430">
        <v>10</v>
      </c>
      <c r="P19" s="190">
        <f t="shared" si="2"/>
        <v>58</v>
      </c>
      <c r="Q19" s="277" t="s">
        <v>52</v>
      </c>
      <c r="R19" s="55"/>
    </row>
    <row r="20" spans="1:18" ht="15.75" customHeight="1">
      <c r="A20" s="314">
        <v>1380597</v>
      </c>
      <c r="B20" s="360" t="s">
        <v>419</v>
      </c>
      <c r="C20" s="418" t="s">
        <v>420</v>
      </c>
      <c r="D20" s="323" t="s">
        <v>127</v>
      </c>
      <c r="E20" s="412" t="s">
        <v>182</v>
      </c>
      <c r="F20" s="51">
        <v>0</v>
      </c>
      <c r="G20" s="412">
        <v>6.4</v>
      </c>
      <c r="H20" s="51">
        <f>VLOOKUP(G20*(-1),HAIES,2)</f>
        <v>17</v>
      </c>
      <c r="I20" s="270"/>
      <c r="J20" s="271">
        <v>0</v>
      </c>
      <c r="K20" s="414">
        <v>9.6</v>
      </c>
      <c r="L20" s="271">
        <f t="shared" si="0"/>
        <v>19</v>
      </c>
      <c r="M20" s="415">
        <v>8.6</v>
      </c>
      <c r="N20" s="274">
        <f t="shared" si="1"/>
        <v>21</v>
      </c>
      <c r="O20" s="430">
        <v>11</v>
      </c>
      <c r="P20" s="190">
        <f t="shared" si="2"/>
        <v>57</v>
      </c>
      <c r="Q20" s="277" t="s">
        <v>52</v>
      </c>
      <c r="R20" s="224"/>
    </row>
    <row r="21" spans="1:18" ht="15.75" customHeight="1">
      <c r="A21" s="416">
        <v>1308497</v>
      </c>
      <c r="B21" s="417" t="s">
        <v>126</v>
      </c>
      <c r="C21" s="417" t="s">
        <v>123</v>
      </c>
      <c r="D21" s="323" t="s">
        <v>92</v>
      </c>
      <c r="E21" s="412" t="s">
        <v>182</v>
      </c>
      <c r="F21" s="51">
        <v>0</v>
      </c>
      <c r="G21" s="412">
        <v>6.1</v>
      </c>
      <c r="H21" s="51">
        <f>VLOOKUP(G21*(-1),HAIES,2)</f>
        <v>20</v>
      </c>
      <c r="I21" s="270"/>
      <c r="J21" s="271">
        <v>0</v>
      </c>
      <c r="K21" s="414">
        <v>9</v>
      </c>
      <c r="L21" s="271">
        <f t="shared" si="0"/>
        <v>16</v>
      </c>
      <c r="M21" s="415">
        <v>8.2</v>
      </c>
      <c r="N21" s="274">
        <f t="shared" si="1"/>
        <v>19</v>
      </c>
      <c r="O21" s="430">
        <v>12</v>
      </c>
      <c r="P21" s="190">
        <f t="shared" si="2"/>
        <v>55</v>
      </c>
      <c r="Q21" s="277" t="s">
        <v>52</v>
      </c>
      <c r="R21" s="224"/>
    </row>
    <row r="22" spans="1:18" ht="15.75" customHeight="1">
      <c r="A22" s="424">
        <v>1598039</v>
      </c>
      <c r="B22" s="422" t="s">
        <v>354</v>
      </c>
      <c r="C22" s="423" t="s">
        <v>360</v>
      </c>
      <c r="D22" s="323" t="s">
        <v>300</v>
      </c>
      <c r="E22" s="412" t="s">
        <v>182</v>
      </c>
      <c r="F22" s="51">
        <v>0</v>
      </c>
      <c r="G22" s="412">
        <v>6.2</v>
      </c>
      <c r="H22" s="51">
        <f>VLOOKUP(G22*(-1),HAIES,2)</f>
        <v>19</v>
      </c>
      <c r="I22" s="270"/>
      <c r="J22" s="271">
        <v>0</v>
      </c>
      <c r="K22" s="414">
        <v>9.3</v>
      </c>
      <c r="L22" s="271">
        <f t="shared" si="0"/>
        <v>18</v>
      </c>
      <c r="M22" s="415">
        <v>7.8</v>
      </c>
      <c r="N22" s="274">
        <f t="shared" si="1"/>
        <v>18</v>
      </c>
      <c r="O22" s="430">
        <v>12</v>
      </c>
      <c r="P22" s="190">
        <f t="shared" si="2"/>
        <v>55</v>
      </c>
      <c r="Q22" s="277" t="s">
        <v>52</v>
      </c>
      <c r="R22" s="224"/>
    </row>
    <row r="23" spans="1:18" ht="15.75" customHeight="1">
      <c r="A23" s="416">
        <v>1508079</v>
      </c>
      <c r="B23" s="417" t="s">
        <v>210</v>
      </c>
      <c r="C23" s="417" t="s">
        <v>124</v>
      </c>
      <c r="D23" s="323" t="s">
        <v>92</v>
      </c>
      <c r="E23" s="412">
        <v>5.3</v>
      </c>
      <c r="F23" s="51">
        <f>VLOOKUP(E23*(-1),VIT,2)</f>
        <v>13</v>
      </c>
      <c r="G23" s="412" t="s">
        <v>182</v>
      </c>
      <c r="H23" s="51">
        <v>0</v>
      </c>
      <c r="I23" s="270"/>
      <c r="J23" s="271">
        <v>0</v>
      </c>
      <c r="K23" s="414">
        <v>9.1</v>
      </c>
      <c r="L23" s="271">
        <f t="shared" si="0"/>
        <v>17</v>
      </c>
      <c r="M23" s="415">
        <v>9.1</v>
      </c>
      <c r="N23" s="274">
        <f t="shared" si="1"/>
        <v>23</v>
      </c>
      <c r="O23" s="430">
        <v>14</v>
      </c>
      <c r="P23" s="190">
        <f t="shared" si="2"/>
        <v>53</v>
      </c>
      <c r="Q23" s="277" t="s">
        <v>52</v>
      </c>
      <c r="R23" s="224"/>
    </row>
    <row r="24" spans="1:18" ht="15.75" customHeight="1">
      <c r="A24" s="416">
        <v>1583561</v>
      </c>
      <c r="B24" s="417" t="s">
        <v>282</v>
      </c>
      <c r="C24" s="417" t="s">
        <v>283</v>
      </c>
      <c r="D24" s="323" t="s">
        <v>92</v>
      </c>
      <c r="E24" s="412">
        <v>5.3</v>
      </c>
      <c r="F24" s="51">
        <f>VLOOKUP(E24*(-1),VIT,2)</f>
        <v>13</v>
      </c>
      <c r="G24" s="412" t="s">
        <v>182</v>
      </c>
      <c r="H24" s="51">
        <v>0</v>
      </c>
      <c r="I24" s="270"/>
      <c r="J24" s="271">
        <v>0</v>
      </c>
      <c r="K24" s="414">
        <v>9.6</v>
      </c>
      <c r="L24" s="271">
        <f t="shared" si="0"/>
        <v>19</v>
      </c>
      <c r="M24" s="415">
        <v>8.5</v>
      </c>
      <c r="N24" s="274">
        <f t="shared" si="1"/>
        <v>21</v>
      </c>
      <c r="O24" s="430">
        <v>14</v>
      </c>
      <c r="P24" s="190">
        <f t="shared" si="2"/>
        <v>53</v>
      </c>
      <c r="Q24" s="277" t="s">
        <v>52</v>
      </c>
      <c r="R24" s="224"/>
    </row>
    <row r="25" spans="1:18" ht="15.75" customHeight="1">
      <c r="A25" s="416">
        <v>1583555</v>
      </c>
      <c r="B25" s="417" t="s">
        <v>281</v>
      </c>
      <c r="C25" s="417" t="s">
        <v>230</v>
      </c>
      <c r="D25" s="323" t="s">
        <v>92</v>
      </c>
      <c r="E25" s="412" t="s">
        <v>182</v>
      </c>
      <c r="F25" s="51">
        <v>0</v>
      </c>
      <c r="G25" s="412">
        <v>6.1</v>
      </c>
      <c r="H25" s="51">
        <f>VLOOKUP(G25*(-1),HAIES,2)</f>
        <v>20</v>
      </c>
      <c r="I25" s="270"/>
      <c r="J25" s="271">
        <v>0</v>
      </c>
      <c r="K25" s="414">
        <v>8.55</v>
      </c>
      <c r="L25" s="271">
        <f t="shared" si="0"/>
        <v>14</v>
      </c>
      <c r="M25" s="415">
        <v>8.2</v>
      </c>
      <c r="N25" s="274">
        <f t="shared" si="1"/>
        <v>19</v>
      </c>
      <c r="O25" s="430">
        <v>14</v>
      </c>
      <c r="P25" s="190">
        <f t="shared" si="2"/>
        <v>53</v>
      </c>
      <c r="Q25" s="277" t="s">
        <v>52</v>
      </c>
      <c r="R25" s="224"/>
    </row>
    <row r="26" spans="1:18" ht="15.75" customHeight="1">
      <c r="A26" s="416">
        <v>1412195</v>
      </c>
      <c r="B26" s="417" t="s">
        <v>158</v>
      </c>
      <c r="C26" s="417" t="s">
        <v>125</v>
      </c>
      <c r="D26" s="323" t="s">
        <v>92</v>
      </c>
      <c r="E26" s="412">
        <v>5.1</v>
      </c>
      <c r="F26" s="51">
        <f>VLOOKUP(E26*(-1),VIT,2)</f>
        <v>16</v>
      </c>
      <c r="G26" s="412" t="s">
        <v>182</v>
      </c>
      <c r="H26" s="51">
        <v>0</v>
      </c>
      <c r="I26" s="270"/>
      <c r="J26" s="271">
        <v>0</v>
      </c>
      <c r="K26" s="414">
        <v>9.35</v>
      </c>
      <c r="L26" s="271">
        <f t="shared" si="0"/>
        <v>18</v>
      </c>
      <c r="M26" s="415">
        <v>8</v>
      </c>
      <c r="N26" s="274">
        <f t="shared" si="1"/>
        <v>19</v>
      </c>
      <c r="O26" s="430">
        <v>14</v>
      </c>
      <c r="P26" s="190">
        <f t="shared" si="2"/>
        <v>53</v>
      </c>
      <c r="Q26" s="277" t="s">
        <v>52</v>
      </c>
      <c r="R26" s="224"/>
    </row>
    <row r="27" spans="1:18" ht="15.75" customHeight="1">
      <c r="A27" s="416">
        <v>1489043</v>
      </c>
      <c r="B27" s="417" t="s">
        <v>200</v>
      </c>
      <c r="C27" s="417" t="s">
        <v>201</v>
      </c>
      <c r="D27" s="323" t="s">
        <v>92</v>
      </c>
      <c r="E27" s="412">
        <v>5.2</v>
      </c>
      <c r="F27" s="51">
        <f>VLOOKUP(E27*(-1),VIT,2)</f>
        <v>14</v>
      </c>
      <c r="G27" s="412" t="s">
        <v>182</v>
      </c>
      <c r="H27" s="51">
        <v>0</v>
      </c>
      <c r="I27" s="270"/>
      <c r="J27" s="271">
        <v>0</v>
      </c>
      <c r="K27" s="414">
        <v>9.4</v>
      </c>
      <c r="L27" s="271">
        <f t="shared" si="0"/>
        <v>18</v>
      </c>
      <c r="M27" s="415">
        <v>8.3</v>
      </c>
      <c r="N27" s="274">
        <f t="shared" si="1"/>
        <v>20</v>
      </c>
      <c r="O27" s="430">
        <v>18</v>
      </c>
      <c r="P27" s="190">
        <f t="shared" si="2"/>
        <v>52</v>
      </c>
      <c r="Q27" s="277" t="s">
        <v>52</v>
      </c>
      <c r="R27" s="224"/>
    </row>
    <row r="28" spans="1:18" ht="15.75" customHeight="1">
      <c r="A28" s="416">
        <v>1402241</v>
      </c>
      <c r="B28" s="417" t="s">
        <v>215</v>
      </c>
      <c r="C28" s="417" t="s">
        <v>216</v>
      </c>
      <c r="D28" s="323" t="s">
        <v>92</v>
      </c>
      <c r="E28" s="412" t="s">
        <v>182</v>
      </c>
      <c r="F28" s="51">
        <v>0</v>
      </c>
      <c r="G28" s="412">
        <v>6.4</v>
      </c>
      <c r="H28" s="51">
        <f>VLOOKUP(G28*(-1),HAIES,2)</f>
        <v>17</v>
      </c>
      <c r="I28" s="270"/>
      <c r="J28" s="271">
        <v>0</v>
      </c>
      <c r="K28" s="414">
        <v>9.25</v>
      </c>
      <c r="L28" s="271">
        <f t="shared" si="0"/>
        <v>17</v>
      </c>
      <c r="M28" s="415">
        <v>7.9</v>
      </c>
      <c r="N28" s="274">
        <f t="shared" si="1"/>
        <v>18</v>
      </c>
      <c r="O28" s="430">
        <v>18</v>
      </c>
      <c r="P28" s="190">
        <f t="shared" si="2"/>
        <v>52</v>
      </c>
      <c r="Q28" s="277" t="s">
        <v>52</v>
      </c>
      <c r="R28" s="224"/>
    </row>
    <row r="29" spans="1:18" ht="15.75" customHeight="1">
      <c r="A29" s="425">
        <v>1320093</v>
      </c>
      <c r="B29" s="365" t="s">
        <v>222</v>
      </c>
      <c r="C29" s="364" t="s">
        <v>223</v>
      </c>
      <c r="D29" s="323" t="s">
        <v>143</v>
      </c>
      <c r="E29" s="412" t="s">
        <v>182</v>
      </c>
      <c r="F29" s="51">
        <v>0</v>
      </c>
      <c r="G29" s="412">
        <v>6.8</v>
      </c>
      <c r="H29" s="51">
        <f>VLOOKUP(G29*(-1),HAIES,2)</f>
        <v>13</v>
      </c>
      <c r="I29" s="270"/>
      <c r="J29" s="271">
        <v>0</v>
      </c>
      <c r="K29" s="414">
        <v>9.05</v>
      </c>
      <c r="L29" s="271">
        <f t="shared" si="0"/>
        <v>16</v>
      </c>
      <c r="M29" s="415">
        <v>8.8</v>
      </c>
      <c r="N29" s="274">
        <f t="shared" si="1"/>
        <v>22</v>
      </c>
      <c r="O29" s="430">
        <v>20</v>
      </c>
      <c r="P29" s="190">
        <f t="shared" si="2"/>
        <v>51</v>
      </c>
      <c r="Q29" s="277" t="s">
        <v>52</v>
      </c>
      <c r="R29" s="224"/>
    </row>
    <row r="30" spans="1:18" ht="15.75" customHeight="1">
      <c r="A30" s="416">
        <v>1505774</v>
      </c>
      <c r="B30" s="417" t="s">
        <v>206</v>
      </c>
      <c r="C30" s="417" t="s">
        <v>130</v>
      </c>
      <c r="D30" s="323" t="s">
        <v>92</v>
      </c>
      <c r="E30" s="412" t="s">
        <v>182</v>
      </c>
      <c r="F30" s="51">
        <v>0</v>
      </c>
      <c r="G30" s="412">
        <v>6.9</v>
      </c>
      <c r="H30" s="51">
        <f>VLOOKUP(G30*(-1),HAIES,2)</f>
        <v>12</v>
      </c>
      <c r="I30" s="270"/>
      <c r="J30" s="271">
        <v>0</v>
      </c>
      <c r="K30" s="414">
        <v>9.4</v>
      </c>
      <c r="L30" s="271">
        <f t="shared" si="0"/>
        <v>18</v>
      </c>
      <c r="M30" s="415">
        <v>8.7</v>
      </c>
      <c r="N30" s="274">
        <f t="shared" si="1"/>
        <v>21</v>
      </c>
      <c r="O30" s="430">
        <v>20</v>
      </c>
      <c r="P30" s="190">
        <f t="shared" si="2"/>
        <v>51</v>
      </c>
      <c r="Q30" s="277" t="s">
        <v>52</v>
      </c>
      <c r="R30" s="224"/>
    </row>
    <row r="31" spans="1:18" ht="15.75" customHeight="1">
      <c r="A31" s="424">
        <v>1591880</v>
      </c>
      <c r="B31" s="422" t="s">
        <v>302</v>
      </c>
      <c r="C31" s="423" t="s">
        <v>327</v>
      </c>
      <c r="D31" s="323" t="s">
        <v>143</v>
      </c>
      <c r="E31" s="412">
        <v>5.3</v>
      </c>
      <c r="F31" s="51">
        <f>VLOOKUP(E31*(-1),VIT,2)</f>
        <v>13</v>
      </c>
      <c r="G31" s="412" t="s">
        <v>182</v>
      </c>
      <c r="H31" s="51">
        <v>0</v>
      </c>
      <c r="I31" s="270"/>
      <c r="J31" s="271">
        <v>0</v>
      </c>
      <c r="K31" s="414">
        <v>9</v>
      </c>
      <c r="L31" s="271">
        <f t="shared" si="0"/>
        <v>16</v>
      </c>
      <c r="M31" s="415">
        <v>8.7</v>
      </c>
      <c r="N31" s="274">
        <f t="shared" si="1"/>
        <v>21</v>
      </c>
      <c r="O31" s="430">
        <v>22</v>
      </c>
      <c r="P31" s="190">
        <f t="shared" si="2"/>
        <v>50</v>
      </c>
      <c r="Q31" s="277" t="s">
        <v>52</v>
      </c>
      <c r="R31" s="224"/>
    </row>
    <row r="32" spans="1:18" ht="15.75" customHeight="1">
      <c r="A32" s="421">
        <v>1321351</v>
      </c>
      <c r="B32" s="417" t="s">
        <v>110</v>
      </c>
      <c r="C32" s="417" t="s">
        <v>111</v>
      </c>
      <c r="D32" s="323" t="s">
        <v>92</v>
      </c>
      <c r="E32" s="412">
        <v>5.5</v>
      </c>
      <c r="F32" s="51">
        <f>VLOOKUP(E32*(-1),VIT,2)</f>
        <v>11</v>
      </c>
      <c r="G32" s="412" t="s">
        <v>182</v>
      </c>
      <c r="H32" s="51">
        <v>0</v>
      </c>
      <c r="I32" s="270"/>
      <c r="J32" s="271">
        <v>0</v>
      </c>
      <c r="K32" s="414">
        <v>9.5</v>
      </c>
      <c r="L32" s="271">
        <f t="shared" si="0"/>
        <v>19</v>
      </c>
      <c r="M32" s="415">
        <v>8.2</v>
      </c>
      <c r="N32" s="274">
        <f t="shared" si="1"/>
        <v>19</v>
      </c>
      <c r="O32" s="430">
        <v>23</v>
      </c>
      <c r="P32" s="190">
        <f t="shared" si="2"/>
        <v>49</v>
      </c>
      <c r="Q32" s="277" t="s">
        <v>52</v>
      </c>
      <c r="R32" s="224"/>
    </row>
    <row r="33" spans="1:18" ht="15.75" customHeight="1">
      <c r="A33" s="366">
        <v>1312764</v>
      </c>
      <c r="B33" s="367" t="s">
        <v>164</v>
      </c>
      <c r="C33" s="367" t="s">
        <v>114</v>
      </c>
      <c r="D33" s="323" t="s">
        <v>155</v>
      </c>
      <c r="E33" s="412" t="s">
        <v>182</v>
      </c>
      <c r="F33" s="51">
        <v>0</v>
      </c>
      <c r="G33" s="412">
        <v>6.4</v>
      </c>
      <c r="H33" s="51">
        <f>VLOOKUP(G33*(-1),HAIES,2)</f>
        <v>17</v>
      </c>
      <c r="I33" s="270"/>
      <c r="J33" s="271">
        <v>0</v>
      </c>
      <c r="K33" s="414">
        <v>9.4</v>
      </c>
      <c r="L33" s="271">
        <f t="shared" si="0"/>
        <v>18</v>
      </c>
      <c r="M33" s="415">
        <v>6.6</v>
      </c>
      <c r="N33" s="274">
        <f t="shared" si="1"/>
        <v>13</v>
      </c>
      <c r="O33" s="430">
        <v>24</v>
      </c>
      <c r="P33" s="190">
        <f t="shared" si="2"/>
        <v>48</v>
      </c>
      <c r="Q33" s="277" t="s">
        <v>52</v>
      </c>
      <c r="R33" s="224"/>
    </row>
    <row r="34" spans="1:18" ht="15.75" customHeight="1">
      <c r="A34" s="416">
        <v>1475280</v>
      </c>
      <c r="B34" s="417" t="s">
        <v>211</v>
      </c>
      <c r="C34" s="417" t="s">
        <v>212</v>
      </c>
      <c r="D34" s="323" t="s">
        <v>92</v>
      </c>
      <c r="E34" s="412" t="s">
        <v>182</v>
      </c>
      <c r="F34" s="51">
        <v>0</v>
      </c>
      <c r="G34" s="412">
        <v>6.2</v>
      </c>
      <c r="H34" s="51">
        <f>VLOOKUP(G34*(-1),HAIES,2)</f>
        <v>19</v>
      </c>
      <c r="I34" s="270"/>
      <c r="J34" s="271">
        <v>0</v>
      </c>
      <c r="K34" s="414">
        <v>7.85</v>
      </c>
      <c r="L34" s="271">
        <f t="shared" si="0"/>
        <v>11</v>
      </c>
      <c r="M34" s="415">
        <v>7.5</v>
      </c>
      <c r="N34" s="274">
        <f t="shared" si="1"/>
        <v>17</v>
      </c>
      <c r="O34" s="430">
        <v>25</v>
      </c>
      <c r="P34" s="190">
        <f t="shared" si="2"/>
        <v>47</v>
      </c>
      <c r="Q34" s="277" t="s">
        <v>52</v>
      </c>
      <c r="R34" s="224"/>
    </row>
    <row r="35" spans="1:18" ht="15.75" customHeight="1">
      <c r="A35" s="419">
        <v>1390206</v>
      </c>
      <c r="B35" s="420" t="s">
        <v>144</v>
      </c>
      <c r="C35" s="420" t="s">
        <v>218</v>
      </c>
      <c r="D35" s="323" t="s">
        <v>137</v>
      </c>
      <c r="E35" s="412" t="s">
        <v>182</v>
      </c>
      <c r="F35" s="51">
        <v>0</v>
      </c>
      <c r="G35" s="412">
        <v>6.3</v>
      </c>
      <c r="H35" s="51">
        <f>VLOOKUP(G35*(-1),HAIES,2)</f>
        <v>18</v>
      </c>
      <c r="I35" s="270"/>
      <c r="J35" s="271">
        <v>0</v>
      </c>
      <c r="K35" s="414">
        <v>9</v>
      </c>
      <c r="L35" s="271">
        <f t="shared" si="0"/>
        <v>16</v>
      </c>
      <c r="M35" s="415">
        <v>6.6</v>
      </c>
      <c r="N35" s="274">
        <f t="shared" si="1"/>
        <v>13</v>
      </c>
      <c r="O35" s="430">
        <v>25</v>
      </c>
      <c r="P35" s="190">
        <f t="shared" si="2"/>
        <v>47</v>
      </c>
      <c r="Q35" s="277" t="s">
        <v>52</v>
      </c>
      <c r="R35" s="224"/>
    </row>
    <row r="36" spans="1:18" ht="15.75" customHeight="1">
      <c r="A36" s="314">
        <v>1594621</v>
      </c>
      <c r="B36" s="360" t="s">
        <v>383</v>
      </c>
      <c r="C36" s="418" t="s">
        <v>407</v>
      </c>
      <c r="D36" s="323" t="s">
        <v>127</v>
      </c>
      <c r="E36" s="412" t="s">
        <v>182</v>
      </c>
      <c r="F36" s="51">
        <v>0</v>
      </c>
      <c r="G36" s="412">
        <v>6.4</v>
      </c>
      <c r="H36" s="51">
        <f>VLOOKUP(G36*(-1),HAIES,2)</f>
        <v>17</v>
      </c>
      <c r="I36" s="270"/>
      <c r="J36" s="271">
        <v>0</v>
      </c>
      <c r="K36" s="414">
        <v>9.2</v>
      </c>
      <c r="L36" s="271">
        <f t="shared" si="0"/>
        <v>17</v>
      </c>
      <c r="M36" s="415">
        <v>6.5</v>
      </c>
      <c r="N36" s="274">
        <f t="shared" si="1"/>
        <v>13</v>
      </c>
      <c r="O36" s="430">
        <v>25</v>
      </c>
      <c r="P36" s="190">
        <f t="shared" si="2"/>
        <v>47</v>
      </c>
      <c r="Q36" s="277" t="s">
        <v>52</v>
      </c>
      <c r="R36" s="224"/>
    </row>
    <row r="37" spans="1:18" ht="15.75" customHeight="1">
      <c r="A37" s="424">
        <v>1591875</v>
      </c>
      <c r="B37" s="422" t="s">
        <v>325</v>
      </c>
      <c r="C37" s="423" t="s">
        <v>326</v>
      </c>
      <c r="D37" s="323" t="s">
        <v>143</v>
      </c>
      <c r="E37" s="412">
        <v>5.5</v>
      </c>
      <c r="F37" s="51">
        <f>VLOOKUP(E37*(-1),VIT,2)</f>
        <v>11</v>
      </c>
      <c r="G37" s="412" t="s">
        <v>182</v>
      </c>
      <c r="H37" s="51">
        <v>0</v>
      </c>
      <c r="I37" s="270"/>
      <c r="J37" s="271">
        <v>0</v>
      </c>
      <c r="K37" s="414">
        <v>8.5</v>
      </c>
      <c r="L37" s="271">
        <f t="shared" si="0"/>
        <v>14</v>
      </c>
      <c r="M37" s="415">
        <v>8</v>
      </c>
      <c r="N37" s="274">
        <f t="shared" si="1"/>
        <v>19</v>
      </c>
      <c r="O37" s="430">
        <v>28</v>
      </c>
      <c r="P37" s="190">
        <f t="shared" si="2"/>
        <v>44</v>
      </c>
      <c r="Q37" s="277" t="s">
        <v>52</v>
      </c>
      <c r="R37" s="224"/>
    </row>
    <row r="38" spans="1:18" ht="15.75" customHeight="1">
      <c r="A38" s="424">
        <v>1320098</v>
      </c>
      <c r="B38" s="422" t="s">
        <v>159</v>
      </c>
      <c r="C38" s="423" t="s">
        <v>160</v>
      </c>
      <c r="D38" s="323" t="s">
        <v>143</v>
      </c>
      <c r="E38" s="412" t="s">
        <v>182</v>
      </c>
      <c r="F38" s="51">
        <v>0</v>
      </c>
      <c r="G38" s="412">
        <v>6.6</v>
      </c>
      <c r="H38" s="51">
        <f>VLOOKUP(G38*(-1),HAIES,2)</f>
        <v>15</v>
      </c>
      <c r="I38" s="270"/>
      <c r="J38" s="271">
        <v>0</v>
      </c>
      <c r="K38" s="414">
        <v>9</v>
      </c>
      <c r="L38" s="271">
        <f t="shared" si="0"/>
        <v>16</v>
      </c>
      <c r="M38" s="415">
        <v>6.6</v>
      </c>
      <c r="N38" s="274">
        <f t="shared" si="1"/>
        <v>13</v>
      </c>
      <c r="O38" s="430">
        <v>28</v>
      </c>
      <c r="P38" s="190">
        <f t="shared" si="2"/>
        <v>44</v>
      </c>
      <c r="Q38" s="277" t="s">
        <v>52</v>
      </c>
      <c r="R38" s="224"/>
    </row>
    <row r="39" spans="1:18" ht="15.75" customHeight="1">
      <c r="A39" s="425">
        <v>1593988</v>
      </c>
      <c r="B39" s="422" t="s">
        <v>335</v>
      </c>
      <c r="C39" s="423" t="s">
        <v>336</v>
      </c>
      <c r="D39" s="323" t="s">
        <v>143</v>
      </c>
      <c r="E39" s="412">
        <v>5.4</v>
      </c>
      <c r="F39" s="51">
        <f>VLOOKUP(E39*(-1),VIT,2)</f>
        <v>12</v>
      </c>
      <c r="G39" s="412" t="s">
        <v>182</v>
      </c>
      <c r="H39" s="51">
        <v>0</v>
      </c>
      <c r="I39" s="270"/>
      <c r="J39" s="271">
        <v>0</v>
      </c>
      <c r="K39" s="414">
        <v>8.5</v>
      </c>
      <c r="L39" s="271">
        <f t="shared" si="0"/>
        <v>14</v>
      </c>
      <c r="M39" s="415">
        <v>7.3</v>
      </c>
      <c r="N39" s="274">
        <f t="shared" si="1"/>
        <v>16</v>
      </c>
      <c r="O39" s="430">
        <v>30</v>
      </c>
      <c r="P39" s="190">
        <f t="shared" si="2"/>
        <v>42</v>
      </c>
      <c r="Q39" s="277" t="s">
        <v>52</v>
      </c>
      <c r="R39" s="224"/>
    </row>
    <row r="40" spans="1:18" ht="15.75" customHeight="1">
      <c r="A40" s="314">
        <v>1573350</v>
      </c>
      <c r="B40" s="360" t="s">
        <v>409</v>
      </c>
      <c r="C40" s="418" t="s">
        <v>410</v>
      </c>
      <c r="D40" s="323" t="s">
        <v>127</v>
      </c>
      <c r="E40" s="412">
        <v>5.5</v>
      </c>
      <c r="F40" s="51">
        <f>VLOOKUP(E40*(-1),VIT,2)</f>
        <v>11</v>
      </c>
      <c r="G40" s="412" t="s">
        <v>182</v>
      </c>
      <c r="H40" s="51">
        <v>0</v>
      </c>
      <c r="I40" s="270"/>
      <c r="J40" s="271">
        <v>0</v>
      </c>
      <c r="K40" s="414">
        <v>8.9</v>
      </c>
      <c r="L40" s="271">
        <f t="shared" si="0"/>
        <v>16</v>
      </c>
      <c r="M40" s="415">
        <v>7.05</v>
      </c>
      <c r="N40" s="274">
        <f t="shared" si="1"/>
        <v>15</v>
      </c>
      <c r="O40" s="430">
        <v>30</v>
      </c>
      <c r="P40" s="190">
        <f t="shared" si="2"/>
        <v>42</v>
      </c>
      <c r="Q40" s="277" t="s">
        <v>52</v>
      </c>
      <c r="R40" s="224"/>
    </row>
    <row r="41" spans="1:18" ht="15.75" customHeight="1">
      <c r="A41" s="314">
        <v>1582053</v>
      </c>
      <c r="B41" s="360" t="s">
        <v>403</v>
      </c>
      <c r="C41" s="418" t="s">
        <v>217</v>
      </c>
      <c r="D41" s="323" t="s">
        <v>127</v>
      </c>
      <c r="E41" s="412">
        <v>5.4</v>
      </c>
      <c r="F41" s="51">
        <f>VLOOKUP(E41*(-1),VIT,2)</f>
        <v>12</v>
      </c>
      <c r="G41" s="412" t="s">
        <v>182</v>
      </c>
      <c r="H41" s="51">
        <v>0</v>
      </c>
      <c r="I41" s="270"/>
      <c r="J41" s="271">
        <v>0</v>
      </c>
      <c r="K41" s="414">
        <v>9.1</v>
      </c>
      <c r="L41" s="271">
        <f t="shared" si="0"/>
        <v>17</v>
      </c>
      <c r="M41" s="415">
        <v>6.45</v>
      </c>
      <c r="N41" s="274">
        <f t="shared" si="1"/>
        <v>12</v>
      </c>
      <c r="O41" s="430">
        <v>32</v>
      </c>
      <c r="P41" s="190">
        <f t="shared" si="2"/>
        <v>41</v>
      </c>
      <c r="Q41" s="277" t="s">
        <v>52</v>
      </c>
      <c r="R41" s="224"/>
    </row>
    <row r="42" spans="1:18" ht="15.75" customHeight="1">
      <c r="A42" s="425">
        <v>1486586</v>
      </c>
      <c r="B42" s="422" t="s">
        <v>328</v>
      </c>
      <c r="C42" s="423" t="s">
        <v>329</v>
      </c>
      <c r="D42" s="323" t="s">
        <v>143</v>
      </c>
      <c r="E42" s="412" t="s">
        <v>182</v>
      </c>
      <c r="F42" s="51">
        <v>0</v>
      </c>
      <c r="G42" s="412">
        <v>6.7</v>
      </c>
      <c r="H42" s="51">
        <f>VLOOKUP(G42*(-1),HAIES,2)</f>
        <v>14</v>
      </c>
      <c r="I42" s="270"/>
      <c r="J42" s="271">
        <v>0</v>
      </c>
      <c r="K42" s="414">
        <v>8.8</v>
      </c>
      <c r="L42" s="271">
        <f aca="true" t="shared" si="3" ref="L42:L73">VLOOKUP(K42,PENT,2)</f>
        <v>15</v>
      </c>
      <c r="M42" s="415">
        <v>6.4</v>
      </c>
      <c r="N42" s="274">
        <f aca="true" t="shared" si="4" ref="N42:N73">VLOOKUP(M42,MB,2)</f>
        <v>12</v>
      </c>
      <c r="O42" s="430">
        <v>32</v>
      </c>
      <c r="P42" s="190">
        <f aca="true" t="shared" si="5" ref="P42:P77">F42+H42+J42+L42+N42</f>
        <v>41</v>
      </c>
      <c r="Q42" s="277" t="s">
        <v>52</v>
      </c>
      <c r="R42" s="224"/>
    </row>
    <row r="43" spans="1:18" ht="15.75" customHeight="1">
      <c r="A43" s="416">
        <v>1408015</v>
      </c>
      <c r="B43" s="417" t="s">
        <v>115</v>
      </c>
      <c r="C43" s="417" t="s">
        <v>116</v>
      </c>
      <c r="D43" s="323" t="s">
        <v>92</v>
      </c>
      <c r="E43" s="412">
        <v>5.8</v>
      </c>
      <c r="F43" s="51">
        <f>VLOOKUP(E43*(-1),VIT,2)</f>
        <v>9</v>
      </c>
      <c r="G43" s="412" t="s">
        <v>182</v>
      </c>
      <c r="H43" s="51">
        <v>0</v>
      </c>
      <c r="I43" s="270"/>
      <c r="J43" s="271">
        <v>0</v>
      </c>
      <c r="K43" s="414">
        <v>8.1</v>
      </c>
      <c r="L43" s="271">
        <f t="shared" si="3"/>
        <v>12</v>
      </c>
      <c r="M43" s="415">
        <v>8.1</v>
      </c>
      <c r="N43" s="274">
        <f t="shared" si="4"/>
        <v>19</v>
      </c>
      <c r="O43" s="430">
        <v>34</v>
      </c>
      <c r="P43" s="190">
        <f t="shared" si="5"/>
        <v>40</v>
      </c>
      <c r="Q43" s="277" t="s">
        <v>52</v>
      </c>
      <c r="R43" s="224"/>
    </row>
    <row r="44" spans="1:18" ht="15.75" customHeight="1">
      <c r="A44" s="416">
        <v>1600644</v>
      </c>
      <c r="B44" s="417" t="s">
        <v>284</v>
      </c>
      <c r="C44" s="417" t="s">
        <v>94</v>
      </c>
      <c r="D44" s="323" t="s">
        <v>92</v>
      </c>
      <c r="E44" s="412" t="s">
        <v>182</v>
      </c>
      <c r="F44" s="51">
        <v>0</v>
      </c>
      <c r="G44" s="412">
        <v>7.2</v>
      </c>
      <c r="H44" s="51">
        <f>VLOOKUP(G44*(-1),HAIES,2)</f>
        <v>11</v>
      </c>
      <c r="I44" s="270"/>
      <c r="J44" s="271">
        <v>0</v>
      </c>
      <c r="K44" s="414">
        <v>8.1</v>
      </c>
      <c r="L44" s="271">
        <f t="shared" si="3"/>
        <v>12</v>
      </c>
      <c r="M44" s="415">
        <v>7.5</v>
      </c>
      <c r="N44" s="274">
        <f t="shared" si="4"/>
        <v>17</v>
      </c>
      <c r="O44" s="430">
        <v>34</v>
      </c>
      <c r="P44" s="190">
        <f t="shared" si="5"/>
        <v>40</v>
      </c>
      <c r="Q44" s="277" t="s">
        <v>52</v>
      </c>
      <c r="R44" s="224"/>
    </row>
    <row r="45" spans="1:18" ht="15.75" customHeight="1">
      <c r="A45" s="425">
        <v>1320087</v>
      </c>
      <c r="B45" s="422" t="s">
        <v>97</v>
      </c>
      <c r="C45" s="423" t="s">
        <v>157</v>
      </c>
      <c r="D45" s="323" t="s">
        <v>143</v>
      </c>
      <c r="E45" s="412">
        <v>5.6</v>
      </c>
      <c r="F45" s="51">
        <f>VLOOKUP(E45*(-1),VIT,2)</f>
        <v>10</v>
      </c>
      <c r="G45" s="412" t="s">
        <v>182</v>
      </c>
      <c r="H45" s="51">
        <v>0</v>
      </c>
      <c r="I45" s="270"/>
      <c r="J45" s="271">
        <v>0</v>
      </c>
      <c r="K45" s="414">
        <v>9.2</v>
      </c>
      <c r="L45" s="271">
        <f t="shared" si="3"/>
        <v>17</v>
      </c>
      <c r="M45" s="415">
        <v>6.6</v>
      </c>
      <c r="N45" s="274">
        <f t="shared" si="4"/>
        <v>13</v>
      </c>
      <c r="O45" s="430">
        <v>34</v>
      </c>
      <c r="P45" s="190">
        <f t="shared" si="5"/>
        <v>40</v>
      </c>
      <c r="Q45" s="277" t="s">
        <v>52</v>
      </c>
      <c r="R45" s="224"/>
    </row>
    <row r="46" spans="1:18" ht="15.75" customHeight="1">
      <c r="A46" s="314">
        <v>1573045</v>
      </c>
      <c r="B46" s="360" t="s">
        <v>400</v>
      </c>
      <c r="C46" s="418" t="s">
        <v>401</v>
      </c>
      <c r="D46" s="323" t="s">
        <v>127</v>
      </c>
      <c r="E46" s="412">
        <v>5.8</v>
      </c>
      <c r="F46" s="51">
        <f>VLOOKUP(E46*(-1),VIT,2)</f>
        <v>9</v>
      </c>
      <c r="G46" s="412" t="s">
        <v>182</v>
      </c>
      <c r="H46" s="51">
        <v>0</v>
      </c>
      <c r="I46" s="270"/>
      <c r="J46" s="271">
        <v>0</v>
      </c>
      <c r="K46" s="414">
        <v>8.9</v>
      </c>
      <c r="L46" s="271">
        <f t="shared" si="3"/>
        <v>16</v>
      </c>
      <c r="M46" s="415">
        <v>6.9</v>
      </c>
      <c r="N46" s="274">
        <f t="shared" si="4"/>
        <v>14</v>
      </c>
      <c r="O46" s="430">
        <v>37</v>
      </c>
      <c r="P46" s="190">
        <f t="shared" si="5"/>
        <v>39</v>
      </c>
      <c r="Q46" s="277" t="s">
        <v>52</v>
      </c>
      <c r="R46" s="224"/>
    </row>
    <row r="47" spans="1:18" ht="15.75" customHeight="1">
      <c r="A47" s="424">
        <v>1592225</v>
      </c>
      <c r="B47" s="422" t="s">
        <v>291</v>
      </c>
      <c r="C47" s="423" t="s">
        <v>118</v>
      </c>
      <c r="D47" s="323" t="s">
        <v>143</v>
      </c>
      <c r="E47" s="412">
        <v>5.5</v>
      </c>
      <c r="F47" s="51">
        <f>VLOOKUP(E47*(-1),VIT,2)</f>
        <v>11</v>
      </c>
      <c r="G47" s="412" t="s">
        <v>182</v>
      </c>
      <c r="H47" s="51">
        <v>0</v>
      </c>
      <c r="I47" s="270"/>
      <c r="J47" s="271">
        <v>0</v>
      </c>
      <c r="K47" s="414">
        <v>9.1</v>
      </c>
      <c r="L47" s="271">
        <f t="shared" si="3"/>
        <v>17</v>
      </c>
      <c r="M47" s="415">
        <v>6.2</v>
      </c>
      <c r="N47" s="274">
        <f t="shared" si="4"/>
        <v>11</v>
      </c>
      <c r="O47" s="430">
        <v>37</v>
      </c>
      <c r="P47" s="190">
        <f t="shared" si="5"/>
        <v>39</v>
      </c>
      <c r="Q47" s="277" t="s">
        <v>52</v>
      </c>
      <c r="R47" s="224"/>
    </row>
    <row r="48" spans="1:18" ht="15.75" customHeight="1">
      <c r="A48" s="425">
        <v>1486706</v>
      </c>
      <c r="B48" s="422" t="s">
        <v>221</v>
      </c>
      <c r="C48" s="423" t="s">
        <v>122</v>
      </c>
      <c r="D48" s="323" t="s">
        <v>143</v>
      </c>
      <c r="E48" s="412" t="s">
        <v>182</v>
      </c>
      <c r="F48" s="51">
        <v>0</v>
      </c>
      <c r="G48" s="412">
        <v>7</v>
      </c>
      <c r="H48" s="51">
        <f>VLOOKUP(G48*(-1),HAIES,2)</f>
        <v>12</v>
      </c>
      <c r="I48" s="270"/>
      <c r="J48" s="271">
        <v>0</v>
      </c>
      <c r="K48" s="414">
        <v>8.4</v>
      </c>
      <c r="L48" s="271">
        <f t="shared" si="3"/>
        <v>13</v>
      </c>
      <c r="M48" s="415">
        <v>6.7</v>
      </c>
      <c r="N48" s="274">
        <f t="shared" si="4"/>
        <v>13</v>
      </c>
      <c r="O48" s="430">
        <v>39</v>
      </c>
      <c r="P48" s="190">
        <f t="shared" si="5"/>
        <v>38</v>
      </c>
      <c r="Q48" s="277" t="s">
        <v>52</v>
      </c>
      <c r="R48" s="224"/>
    </row>
    <row r="49" spans="1:18" ht="15.75" customHeight="1">
      <c r="A49" s="424">
        <v>1412278</v>
      </c>
      <c r="B49" s="422" t="s">
        <v>339</v>
      </c>
      <c r="C49" s="423" t="s">
        <v>340</v>
      </c>
      <c r="D49" s="323" t="s">
        <v>143</v>
      </c>
      <c r="E49" s="412">
        <v>5.6</v>
      </c>
      <c r="F49" s="51">
        <f>VLOOKUP(E49*(-1),VIT,2)</f>
        <v>10</v>
      </c>
      <c r="G49" s="412" t="s">
        <v>182</v>
      </c>
      <c r="H49" s="51">
        <v>0</v>
      </c>
      <c r="I49" s="270"/>
      <c r="J49" s="271">
        <v>0</v>
      </c>
      <c r="K49" s="414">
        <v>8.7</v>
      </c>
      <c r="L49" s="271">
        <f t="shared" si="3"/>
        <v>15</v>
      </c>
      <c r="M49" s="415">
        <v>6.5</v>
      </c>
      <c r="N49" s="274">
        <f t="shared" si="4"/>
        <v>13</v>
      </c>
      <c r="O49" s="430">
        <v>39</v>
      </c>
      <c r="P49" s="190">
        <f t="shared" si="5"/>
        <v>38</v>
      </c>
      <c r="Q49" s="277" t="s">
        <v>52</v>
      </c>
      <c r="R49" s="224"/>
    </row>
    <row r="50" spans="1:18" ht="15.75" customHeight="1">
      <c r="A50" s="371">
        <v>1573028</v>
      </c>
      <c r="B50" s="365" t="s">
        <v>417</v>
      </c>
      <c r="C50" s="364" t="s">
        <v>122</v>
      </c>
      <c r="D50" s="323" t="s">
        <v>127</v>
      </c>
      <c r="E50" s="412">
        <v>5.5</v>
      </c>
      <c r="F50" s="51">
        <f>VLOOKUP(E50*(-1),VIT,2)</f>
        <v>11</v>
      </c>
      <c r="G50" s="412" t="s">
        <v>182</v>
      </c>
      <c r="H50" s="51">
        <v>0</v>
      </c>
      <c r="I50" s="270"/>
      <c r="J50" s="271">
        <v>0</v>
      </c>
      <c r="K50" s="414">
        <v>8.9</v>
      </c>
      <c r="L50" s="271">
        <f t="shared" si="3"/>
        <v>16</v>
      </c>
      <c r="M50" s="415">
        <v>5.9</v>
      </c>
      <c r="N50" s="274">
        <f t="shared" si="4"/>
        <v>11</v>
      </c>
      <c r="O50" s="430">
        <v>39</v>
      </c>
      <c r="P50" s="190">
        <f t="shared" si="5"/>
        <v>38</v>
      </c>
      <c r="Q50" s="277" t="s">
        <v>52</v>
      </c>
      <c r="R50" s="224"/>
    </row>
    <row r="51" spans="1:18" ht="15.75" customHeight="1">
      <c r="A51" s="424">
        <v>1520574</v>
      </c>
      <c r="B51" s="422" t="s">
        <v>365</v>
      </c>
      <c r="C51" s="423" t="s">
        <v>366</v>
      </c>
      <c r="D51" s="323" t="s">
        <v>300</v>
      </c>
      <c r="E51" s="412" t="s">
        <v>182</v>
      </c>
      <c r="F51" s="51">
        <v>0</v>
      </c>
      <c r="G51" s="412">
        <v>7.3</v>
      </c>
      <c r="H51" s="51">
        <f>VLOOKUP(G51*(-1),HAIES,2)</f>
        <v>10</v>
      </c>
      <c r="I51" s="270"/>
      <c r="J51" s="271">
        <v>0</v>
      </c>
      <c r="K51" s="414">
        <v>8.6</v>
      </c>
      <c r="L51" s="271">
        <f t="shared" si="3"/>
        <v>14</v>
      </c>
      <c r="M51" s="415">
        <v>6.6</v>
      </c>
      <c r="N51" s="274">
        <f t="shared" si="4"/>
        <v>13</v>
      </c>
      <c r="O51" s="430">
        <v>42</v>
      </c>
      <c r="P51" s="190">
        <f t="shared" si="5"/>
        <v>37</v>
      </c>
      <c r="Q51" s="277" t="s">
        <v>52</v>
      </c>
      <c r="R51" s="224"/>
    </row>
    <row r="52" spans="1:18" ht="15.75" customHeight="1">
      <c r="A52" s="366">
        <v>1391734</v>
      </c>
      <c r="B52" s="367" t="s">
        <v>166</v>
      </c>
      <c r="C52" s="367" t="s">
        <v>378</v>
      </c>
      <c r="D52" s="323" t="s">
        <v>155</v>
      </c>
      <c r="E52" s="412" t="s">
        <v>182</v>
      </c>
      <c r="F52" s="51">
        <v>0</v>
      </c>
      <c r="G52" s="412">
        <v>7.2</v>
      </c>
      <c r="H52" s="51">
        <f>VLOOKUP(G52*(-1),HAIES,2)</f>
        <v>11</v>
      </c>
      <c r="I52" s="270"/>
      <c r="J52" s="271">
        <v>0</v>
      </c>
      <c r="K52" s="414">
        <v>8.3</v>
      </c>
      <c r="L52" s="271">
        <f t="shared" si="3"/>
        <v>13</v>
      </c>
      <c r="M52" s="415">
        <v>6.5</v>
      </c>
      <c r="N52" s="274">
        <f t="shared" si="4"/>
        <v>13</v>
      </c>
      <c r="O52" s="430">
        <v>42</v>
      </c>
      <c r="P52" s="190">
        <f t="shared" si="5"/>
        <v>37</v>
      </c>
      <c r="Q52" s="277" t="s">
        <v>52</v>
      </c>
      <c r="R52" s="224"/>
    </row>
    <row r="53" spans="1:18" ht="15.75" customHeight="1">
      <c r="A53" s="425">
        <v>1593986</v>
      </c>
      <c r="B53" s="422" t="s">
        <v>333</v>
      </c>
      <c r="C53" s="423" t="s">
        <v>334</v>
      </c>
      <c r="D53" s="323" t="s">
        <v>143</v>
      </c>
      <c r="E53" s="412">
        <v>5.5</v>
      </c>
      <c r="F53" s="51">
        <f>VLOOKUP(E53*(-1),VIT,2)</f>
        <v>11</v>
      </c>
      <c r="G53" s="412" t="s">
        <v>182</v>
      </c>
      <c r="H53" s="51">
        <v>0</v>
      </c>
      <c r="I53" s="270"/>
      <c r="J53" s="271">
        <v>0</v>
      </c>
      <c r="K53" s="414">
        <v>8.3</v>
      </c>
      <c r="L53" s="271">
        <f t="shared" si="3"/>
        <v>13</v>
      </c>
      <c r="M53" s="415">
        <v>6.5</v>
      </c>
      <c r="N53" s="274">
        <f t="shared" si="4"/>
        <v>13</v>
      </c>
      <c r="O53" s="430">
        <v>42</v>
      </c>
      <c r="P53" s="190">
        <f t="shared" si="5"/>
        <v>37</v>
      </c>
      <c r="Q53" s="277" t="s">
        <v>52</v>
      </c>
      <c r="R53" s="224"/>
    </row>
    <row r="54" spans="1:18" ht="15.75" customHeight="1">
      <c r="A54" s="416">
        <v>1405164</v>
      </c>
      <c r="B54" s="417" t="s">
        <v>207</v>
      </c>
      <c r="C54" s="417" t="s">
        <v>208</v>
      </c>
      <c r="D54" s="323" t="s">
        <v>92</v>
      </c>
      <c r="E54" s="412">
        <v>5.6</v>
      </c>
      <c r="F54" s="51">
        <f>VLOOKUP(E54*(-1),VIT,2)</f>
        <v>10</v>
      </c>
      <c r="G54" s="412" t="s">
        <v>182</v>
      </c>
      <c r="H54" s="51">
        <v>0</v>
      </c>
      <c r="I54" s="270"/>
      <c r="J54" s="271">
        <v>0</v>
      </c>
      <c r="K54" s="414">
        <v>8.7</v>
      </c>
      <c r="L54" s="271">
        <f t="shared" si="3"/>
        <v>15</v>
      </c>
      <c r="M54" s="415">
        <v>6.4</v>
      </c>
      <c r="N54" s="274">
        <f t="shared" si="4"/>
        <v>12</v>
      </c>
      <c r="O54" s="430">
        <v>42</v>
      </c>
      <c r="P54" s="190">
        <f t="shared" si="5"/>
        <v>37</v>
      </c>
      <c r="Q54" s="277" t="s">
        <v>52</v>
      </c>
      <c r="R54" s="224"/>
    </row>
    <row r="55" spans="1:18" ht="15.75" customHeight="1">
      <c r="A55" s="416">
        <v>1382787</v>
      </c>
      <c r="B55" s="417" t="s">
        <v>117</v>
      </c>
      <c r="C55" s="417" t="s">
        <v>118</v>
      </c>
      <c r="D55" s="323" t="s">
        <v>92</v>
      </c>
      <c r="E55" s="412">
        <v>5.5</v>
      </c>
      <c r="F55" s="51">
        <f>VLOOKUP(E55*(-1),VIT,2)</f>
        <v>11</v>
      </c>
      <c r="G55" s="412" t="s">
        <v>182</v>
      </c>
      <c r="H55" s="51">
        <v>0</v>
      </c>
      <c r="I55" s="270"/>
      <c r="J55" s="271">
        <v>0</v>
      </c>
      <c r="K55" s="414">
        <v>8.3</v>
      </c>
      <c r="L55" s="271">
        <f t="shared" si="3"/>
        <v>13</v>
      </c>
      <c r="M55" s="415">
        <v>6.3</v>
      </c>
      <c r="N55" s="274">
        <f t="shared" si="4"/>
        <v>12</v>
      </c>
      <c r="O55" s="430">
        <v>46</v>
      </c>
      <c r="P55" s="190">
        <f t="shared" si="5"/>
        <v>36</v>
      </c>
      <c r="Q55" s="277" t="s">
        <v>52</v>
      </c>
      <c r="R55" s="224"/>
    </row>
    <row r="56" spans="1:18" ht="15.75" customHeight="1">
      <c r="A56" s="371">
        <v>1592115</v>
      </c>
      <c r="B56" s="365" t="s">
        <v>315</v>
      </c>
      <c r="C56" s="364" t="s">
        <v>316</v>
      </c>
      <c r="D56" s="323" t="s">
        <v>143</v>
      </c>
      <c r="E56" s="412">
        <v>5.4</v>
      </c>
      <c r="F56" s="51">
        <f>VLOOKUP(E56*(-1),VIT,2)</f>
        <v>12</v>
      </c>
      <c r="G56" s="412" t="s">
        <v>182</v>
      </c>
      <c r="H56" s="51">
        <v>0</v>
      </c>
      <c r="I56" s="270"/>
      <c r="J56" s="271">
        <v>0</v>
      </c>
      <c r="K56" s="414">
        <v>8.6</v>
      </c>
      <c r="L56" s="271">
        <f t="shared" si="3"/>
        <v>14</v>
      </c>
      <c r="M56" s="415">
        <v>5.6</v>
      </c>
      <c r="N56" s="274">
        <f t="shared" si="4"/>
        <v>10</v>
      </c>
      <c r="O56" s="430">
        <v>46</v>
      </c>
      <c r="P56" s="190">
        <f t="shared" si="5"/>
        <v>36</v>
      </c>
      <c r="Q56" s="277" t="s">
        <v>52</v>
      </c>
      <c r="R56" s="224"/>
    </row>
    <row r="57" spans="1:18" ht="15.75" customHeight="1">
      <c r="A57" s="416">
        <v>1412041</v>
      </c>
      <c r="B57" s="417" t="s">
        <v>108</v>
      </c>
      <c r="C57" s="417" t="s">
        <v>109</v>
      </c>
      <c r="D57" s="323" t="s">
        <v>92</v>
      </c>
      <c r="E57" s="412">
        <v>5.6</v>
      </c>
      <c r="F57" s="51">
        <f>VLOOKUP(E57*(-1),VIT,2)</f>
        <v>10</v>
      </c>
      <c r="G57" s="412" t="s">
        <v>182</v>
      </c>
      <c r="H57" s="51">
        <v>0</v>
      </c>
      <c r="I57" s="270"/>
      <c r="J57" s="271">
        <v>0</v>
      </c>
      <c r="K57" s="414">
        <v>8.2</v>
      </c>
      <c r="L57" s="271">
        <f t="shared" si="3"/>
        <v>12</v>
      </c>
      <c r="M57" s="415">
        <v>6.6</v>
      </c>
      <c r="N57" s="274">
        <f t="shared" si="4"/>
        <v>13</v>
      </c>
      <c r="O57" s="430">
        <v>48</v>
      </c>
      <c r="P57" s="190">
        <f t="shared" si="5"/>
        <v>35</v>
      </c>
      <c r="Q57" s="277" t="s">
        <v>52</v>
      </c>
      <c r="R57" s="224"/>
    </row>
    <row r="58" spans="1:18" ht="15.75" customHeight="1">
      <c r="A58" s="425">
        <v>1606654</v>
      </c>
      <c r="B58" s="365" t="s">
        <v>361</v>
      </c>
      <c r="C58" s="364" t="s">
        <v>362</v>
      </c>
      <c r="D58" s="323" t="s">
        <v>300</v>
      </c>
      <c r="E58" s="412" t="s">
        <v>182</v>
      </c>
      <c r="F58" s="51">
        <v>0</v>
      </c>
      <c r="G58" s="412">
        <v>7.1</v>
      </c>
      <c r="H58" s="51">
        <f>VLOOKUP(G58*(-1),HAIES,2)</f>
        <v>11</v>
      </c>
      <c r="I58" s="270"/>
      <c r="J58" s="271">
        <v>0</v>
      </c>
      <c r="K58" s="414">
        <v>8.5</v>
      </c>
      <c r="L58" s="271">
        <f t="shared" si="3"/>
        <v>14</v>
      </c>
      <c r="M58" s="415">
        <v>5.7</v>
      </c>
      <c r="N58" s="274">
        <f t="shared" si="4"/>
        <v>10</v>
      </c>
      <c r="O58" s="430">
        <v>48</v>
      </c>
      <c r="P58" s="190">
        <f t="shared" si="5"/>
        <v>35</v>
      </c>
      <c r="Q58" s="277" t="s">
        <v>52</v>
      </c>
      <c r="R58" s="224"/>
    </row>
    <row r="59" spans="1:18" ht="15.75" customHeight="1">
      <c r="A59" s="314">
        <v>1573389</v>
      </c>
      <c r="B59" s="360" t="s">
        <v>412</v>
      </c>
      <c r="C59" s="418" t="s">
        <v>413</v>
      </c>
      <c r="D59" s="323" t="s">
        <v>127</v>
      </c>
      <c r="E59" s="412" t="s">
        <v>182</v>
      </c>
      <c r="F59" s="51">
        <v>0</v>
      </c>
      <c r="G59" s="412">
        <v>7.5</v>
      </c>
      <c r="H59" s="51">
        <f>VLOOKUP(G59*(-1),HAIES,2)</f>
        <v>9</v>
      </c>
      <c r="I59" s="270"/>
      <c r="J59" s="271">
        <v>0</v>
      </c>
      <c r="K59" s="414">
        <v>7.8</v>
      </c>
      <c r="L59" s="271">
        <f t="shared" si="3"/>
        <v>11</v>
      </c>
      <c r="M59" s="415">
        <v>6.8</v>
      </c>
      <c r="N59" s="274">
        <f t="shared" si="4"/>
        <v>14</v>
      </c>
      <c r="O59" s="430">
        <v>50</v>
      </c>
      <c r="P59" s="190">
        <f t="shared" si="5"/>
        <v>34</v>
      </c>
      <c r="Q59" s="277" t="s">
        <v>52</v>
      </c>
      <c r="R59" s="224"/>
    </row>
    <row r="60" spans="1:18" ht="15.75" customHeight="1">
      <c r="A60" s="424">
        <v>1519368</v>
      </c>
      <c r="B60" s="422" t="s">
        <v>416</v>
      </c>
      <c r="C60" s="423" t="s">
        <v>113</v>
      </c>
      <c r="D60" s="323" t="s">
        <v>300</v>
      </c>
      <c r="E60" s="412" t="s">
        <v>182</v>
      </c>
      <c r="F60" s="51">
        <v>0</v>
      </c>
      <c r="G60" s="412">
        <v>7.2</v>
      </c>
      <c r="H60" s="51">
        <f>VLOOKUP(G60*(-1),HAIES,2)</f>
        <v>11</v>
      </c>
      <c r="I60" s="270"/>
      <c r="J60" s="271">
        <v>1</v>
      </c>
      <c r="K60" s="414">
        <v>7.9</v>
      </c>
      <c r="L60" s="271">
        <f t="shared" si="3"/>
        <v>11</v>
      </c>
      <c r="M60" s="415">
        <v>6.2</v>
      </c>
      <c r="N60" s="274">
        <f t="shared" si="4"/>
        <v>11</v>
      </c>
      <c r="O60" s="430">
        <v>50</v>
      </c>
      <c r="P60" s="190">
        <f t="shared" si="5"/>
        <v>34</v>
      </c>
      <c r="Q60" s="277" t="s">
        <v>52</v>
      </c>
      <c r="R60" s="224"/>
    </row>
    <row r="61" spans="1:18" ht="15.75" customHeight="1">
      <c r="A61" s="416">
        <v>1478952</v>
      </c>
      <c r="B61" s="417" t="s">
        <v>204</v>
      </c>
      <c r="C61" s="417" t="s">
        <v>205</v>
      </c>
      <c r="D61" s="323" t="s">
        <v>92</v>
      </c>
      <c r="E61" s="412" t="s">
        <v>182</v>
      </c>
      <c r="F61" s="51">
        <v>0</v>
      </c>
      <c r="G61" s="412">
        <v>6.8</v>
      </c>
      <c r="H61" s="51">
        <f>VLOOKUP(G61*(-1),HAIES,2)</f>
        <v>13</v>
      </c>
      <c r="I61" s="270"/>
      <c r="J61" s="271">
        <v>0</v>
      </c>
      <c r="K61" s="414">
        <v>7.8</v>
      </c>
      <c r="L61" s="271">
        <f t="shared" si="3"/>
        <v>11</v>
      </c>
      <c r="M61" s="415">
        <v>5.8</v>
      </c>
      <c r="N61" s="274">
        <f t="shared" si="4"/>
        <v>10</v>
      </c>
      <c r="O61" s="430">
        <v>50</v>
      </c>
      <c r="P61" s="190">
        <f t="shared" si="5"/>
        <v>34</v>
      </c>
      <c r="Q61" s="277" t="s">
        <v>52</v>
      </c>
      <c r="R61" s="224"/>
    </row>
    <row r="62" spans="1:18" ht="15.75" customHeight="1">
      <c r="A62" s="425">
        <v>1571931</v>
      </c>
      <c r="B62" s="422" t="s">
        <v>359</v>
      </c>
      <c r="C62" s="423" t="s">
        <v>118</v>
      </c>
      <c r="D62" s="323" t="s">
        <v>300</v>
      </c>
      <c r="E62" s="412"/>
      <c r="F62" s="51">
        <v>0</v>
      </c>
      <c r="G62" s="412">
        <v>6.9</v>
      </c>
      <c r="H62" s="51">
        <f>VLOOKUP(G62*(-1),HAIES,2)</f>
        <v>12</v>
      </c>
      <c r="I62" s="270"/>
      <c r="J62" s="271">
        <v>0</v>
      </c>
      <c r="K62" s="414">
        <v>8.2</v>
      </c>
      <c r="L62" s="271">
        <f t="shared" si="3"/>
        <v>12</v>
      </c>
      <c r="M62" s="415">
        <v>5.6</v>
      </c>
      <c r="N62" s="274">
        <f t="shared" si="4"/>
        <v>10</v>
      </c>
      <c r="O62" s="430">
        <v>50</v>
      </c>
      <c r="P62" s="190">
        <f t="shared" si="5"/>
        <v>34</v>
      </c>
      <c r="Q62" s="277" t="s">
        <v>52</v>
      </c>
      <c r="R62" s="224"/>
    </row>
    <row r="63" spans="1:18" ht="15.75" customHeight="1">
      <c r="A63" s="424">
        <v>1592231</v>
      </c>
      <c r="B63" s="422" t="s">
        <v>337</v>
      </c>
      <c r="C63" s="423" t="s">
        <v>338</v>
      </c>
      <c r="D63" s="323" t="s">
        <v>143</v>
      </c>
      <c r="E63" s="412">
        <v>5.4</v>
      </c>
      <c r="F63" s="51">
        <f>VLOOKUP(E63*(-1),VIT,2)</f>
        <v>12</v>
      </c>
      <c r="G63" s="412" t="s">
        <v>182</v>
      </c>
      <c r="H63" s="51">
        <v>0</v>
      </c>
      <c r="I63" s="270"/>
      <c r="J63" s="271">
        <v>0</v>
      </c>
      <c r="K63" s="414">
        <v>8.3</v>
      </c>
      <c r="L63" s="271">
        <f t="shared" si="3"/>
        <v>13</v>
      </c>
      <c r="M63" s="415">
        <v>5.1</v>
      </c>
      <c r="N63" s="274">
        <f t="shared" si="4"/>
        <v>9</v>
      </c>
      <c r="O63" s="430">
        <v>50</v>
      </c>
      <c r="P63" s="190">
        <f t="shared" si="5"/>
        <v>34</v>
      </c>
      <c r="Q63" s="277" t="s">
        <v>52</v>
      </c>
      <c r="R63" s="224"/>
    </row>
    <row r="64" spans="1:18" ht="15.75" customHeight="1">
      <c r="A64" s="366">
        <v>1446383</v>
      </c>
      <c r="B64" s="367" t="s">
        <v>228</v>
      </c>
      <c r="C64" s="367" t="s">
        <v>118</v>
      </c>
      <c r="D64" s="323" t="s">
        <v>155</v>
      </c>
      <c r="E64" s="412" t="s">
        <v>182</v>
      </c>
      <c r="F64" s="51">
        <v>0</v>
      </c>
      <c r="G64" s="412">
        <v>7</v>
      </c>
      <c r="H64" s="51">
        <f>VLOOKUP(G64*(-1),HAIES,2)</f>
        <v>12</v>
      </c>
      <c r="I64" s="270"/>
      <c r="J64" s="271">
        <v>0</v>
      </c>
      <c r="K64" s="414">
        <v>8.55</v>
      </c>
      <c r="L64" s="271">
        <f t="shared" si="3"/>
        <v>14</v>
      </c>
      <c r="M64" s="415">
        <v>4.8</v>
      </c>
      <c r="N64" s="274">
        <f t="shared" si="4"/>
        <v>8</v>
      </c>
      <c r="O64" s="430">
        <v>50</v>
      </c>
      <c r="P64" s="190">
        <f t="shared" si="5"/>
        <v>34</v>
      </c>
      <c r="Q64" s="277" t="s">
        <v>52</v>
      </c>
      <c r="R64" s="224"/>
    </row>
    <row r="65" spans="1:18" ht="15.75" customHeight="1">
      <c r="A65" s="424">
        <v>1592234</v>
      </c>
      <c r="B65" s="422" t="s">
        <v>321</v>
      </c>
      <c r="C65" s="423" t="s">
        <v>220</v>
      </c>
      <c r="D65" s="323" t="s">
        <v>143</v>
      </c>
      <c r="E65" s="412">
        <v>5.8</v>
      </c>
      <c r="F65" s="51">
        <f>VLOOKUP(E65*(-1),VIT,2)</f>
        <v>9</v>
      </c>
      <c r="G65" s="412" t="s">
        <v>182</v>
      </c>
      <c r="H65" s="51">
        <v>0</v>
      </c>
      <c r="I65" s="270"/>
      <c r="J65" s="271">
        <v>0</v>
      </c>
      <c r="K65" s="414">
        <v>8.1</v>
      </c>
      <c r="L65" s="271">
        <f t="shared" si="3"/>
        <v>12</v>
      </c>
      <c r="M65" s="415">
        <v>6.3</v>
      </c>
      <c r="N65" s="274">
        <f t="shared" si="4"/>
        <v>12</v>
      </c>
      <c r="O65" s="430">
        <v>56</v>
      </c>
      <c r="P65" s="190">
        <f t="shared" si="5"/>
        <v>33</v>
      </c>
      <c r="Q65" s="277" t="s">
        <v>52</v>
      </c>
      <c r="R65" s="224"/>
    </row>
    <row r="66" spans="1:18" ht="15.75" customHeight="1">
      <c r="A66" s="314">
        <v>1296899</v>
      </c>
      <c r="B66" s="360" t="s">
        <v>408</v>
      </c>
      <c r="C66" s="418" t="s">
        <v>121</v>
      </c>
      <c r="D66" s="323" t="s">
        <v>127</v>
      </c>
      <c r="E66" s="412" t="s">
        <v>182</v>
      </c>
      <c r="F66" s="51">
        <v>0</v>
      </c>
      <c r="G66" s="412">
        <v>7.5</v>
      </c>
      <c r="H66" s="51">
        <f>VLOOKUP(G66*(-1),HAIES,2)</f>
        <v>9</v>
      </c>
      <c r="I66" s="270"/>
      <c r="J66" s="271">
        <v>0</v>
      </c>
      <c r="K66" s="414">
        <v>8.15</v>
      </c>
      <c r="L66" s="271">
        <f t="shared" si="3"/>
        <v>12</v>
      </c>
      <c r="M66" s="415">
        <v>6</v>
      </c>
      <c r="N66" s="274">
        <f t="shared" si="4"/>
        <v>11</v>
      </c>
      <c r="O66" s="430">
        <v>57</v>
      </c>
      <c r="P66" s="190">
        <f t="shared" si="5"/>
        <v>32</v>
      </c>
      <c r="Q66" s="277" t="s">
        <v>52</v>
      </c>
      <c r="R66" s="224"/>
    </row>
    <row r="67" spans="1:18" ht="15.75" customHeight="1">
      <c r="A67" s="424">
        <v>1484129</v>
      </c>
      <c r="B67" s="422" t="s">
        <v>219</v>
      </c>
      <c r="C67" s="423" t="s">
        <v>107</v>
      </c>
      <c r="D67" s="323" t="s">
        <v>143</v>
      </c>
      <c r="E67" s="412">
        <v>5.7</v>
      </c>
      <c r="F67" s="51">
        <f>VLOOKUP(E67*(-1),VIT,2)</f>
        <v>9</v>
      </c>
      <c r="G67" s="412" t="s">
        <v>182</v>
      </c>
      <c r="H67" s="51">
        <v>0</v>
      </c>
      <c r="I67" s="270"/>
      <c r="J67" s="271">
        <v>0</v>
      </c>
      <c r="K67" s="414">
        <v>7.55</v>
      </c>
      <c r="L67" s="271">
        <f t="shared" si="3"/>
        <v>10</v>
      </c>
      <c r="M67" s="415">
        <v>6.3</v>
      </c>
      <c r="N67" s="274">
        <f t="shared" si="4"/>
        <v>12</v>
      </c>
      <c r="O67" s="430">
        <v>58</v>
      </c>
      <c r="P67" s="190">
        <f t="shared" si="5"/>
        <v>31</v>
      </c>
      <c r="Q67" s="277" t="s">
        <v>52</v>
      </c>
      <c r="R67" s="224"/>
    </row>
    <row r="68" spans="1:18" ht="15.75" customHeight="1">
      <c r="A68" s="425">
        <v>1512573</v>
      </c>
      <c r="B68" s="422" t="s">
        <v>227</v>
      </c>
      <c r="C68" s="423" t="s">
        <v>136</v>
      </c>
      <c r="D68" s="323" t="s">
        <v>143</v>
      </c>
      <c r="E68" s="412">
        <v>5.7</v>
      </c>
      <c r="F68" s="51">
        <f>VLOOKUP(E68*(-1),VIT,2)</f>
        <v>9</v>
      </c>
      <c r="G68" s="412" t="s">
        <v>182</v>
      </c>
      <c r="H68" s="51">
        <v>0</v>
      </c>
      <c r="I68" s="270"/>
      <c r="J68" s="271">
        <v>0</v>
      </c>
      <c r="K68" s="414">
        <v>8.4</v>
      </c>
      <c r="L68" s="271">
        <f t="shared" si="3"/>
        <v>13</v>
      </c>
      <c r="M68" s="415">
        <v>5.2</v>
      </c>
      <c r="N68" s="274">
        <f t="shared" si="4"/>
        <v>9</v>
      </c>
      <c r="O68" s="430">
        <v>58</v>
      </c>
      <c r="P68" s="190">
        <f t="shared" si="5"/>
        <v>31</v>
      </c>
      <c r="Q68" s="277" t="s">
        <v>52</v>
      </c>
      <c r="R68" s="224"/>
    </row>
    <row r="69" spans="1:18" ht="15.75" customHeight="1">
      <c r="A69" s="419">
        <v>1596052</v>
      </c>
      <c r="B69" s="420" t="s">
        <v>429</v>
      </c>
      <c r="C69" s="420" t="s">
        <v>410</v>
      </c>
      <c r="D69" s="323" t="s">
        <v>137</v>
      </c>
      <c r="E69" s="412">
        <v>6.6</v>
      </c>
      <c r="F69" s="51">
        <f>VLOOKUP(E69*(-1),VIT,2)</f>
        <v>5</v>
      </c>
      <c r="G69" s="412" t="s">
        <v>182</v>
      </c>
      <c r="H69" s="51">
        <v>0</v>
      </c>
      <c r="I69" s="270"/>
      <c r="J69" s="271">
        <v>0</v>
      </c>
      <c r="K69" s="414">
        <v>7.85</v>
      </c>
      <c r="L69" s="271">
        <f t="shared" si="3"/>
        <v>11</v>
      </c>
      <c r="M69" s="415">
        <v>6.8</v>
      </c>
      <c r="N69" s="274">
        <f t="shared" si="4"/>
        <v>14</v>
      </c>
      <c r="O69" s="430">
        <v>60</v>
      </c>
      <c r="P69" s="190">
        <f t="shared" si="5"/>
        <v>30</v>
      </c>
      <c r="Q69" s="277" t="s">
        <v>52</v>
      </c>
      <c r="R69" s="224"/>
    </row>
    <row r="70" spans="1:18" ht="15.75" customHeight="1">
      <c r="A70" s="314">
        <v>1264987</v>
      </c>
      <c r="B70" s="360" t="s">
        <v>418</v>
      </c>
      <c r="C70" s="418" t="s">
        <v>122</v>
      </c>
      <c r="D70" s="323" t="s">
        <v>127</v>
      </c>
      <c r="E70" s="412" t="s">
        <v>182</v>
      </c>
      <c r="F70" s="51">
        <v>0</v>
      </c>
      <c r="G70" s="412">
        <v>7.5</v>
      </c>
      <c r="H70" s="51">
        <f>VLOOKUP(G70*(-1),HAIES,2)</f>
        <v>9</v>
      </c>
      <c r="I70" s="270"/>
      <c r="J70" s="271">
        <v>0</v>
      </c>
      <c r="K70" s="414">
        <v>7.5</v>
      </c>
      <c r="L70" s="271">
        <f t="shared" si="3"/>
        <v>10</v>
      </c>
      <c r="M70" s="415">
        <v>6.1</v>
      </c>
      <c r="N70" s="274">
        <f t="shared" si="4"/>
        <v>11</v>
      </c>
      <c r="O70" s="430">
        <v>60</v>
      </c>
      <c r="P70" s="190">
        <f t="shared" si="5"/>
        <v>30</v>
      </c>
      <c r="Q70" s="277" t="s">
        <v>52</v>
      </c>
      <c r="R70" s="224"/>
    </row>
    <row r="71" spans="1:18" ht="15.75" customHeight="1">
      <c r="A71" s="314">
        <v>1573063</v>
      </c>
      <c r="B71" s="360" t="s">
        <v>404</v>
      </c>
      <c r="C71" s="418" t="s">
        <v>405</v>
      </c>
      <c r="D71" s="323" t="s">
        <v>127</v>
      </c>
      <c r="E71" s="412" t="s">
        <v>182</v>
      </c>
      <c r="F71" s="51">
        <v>0</v>
      </c>
      <c r="G71" s="412">
        <v>7.5</v>
      </c>
      <c r="H71" s="51">
        <f>VLOOKUP(G71*(-1),HAIES,2)</f>
        <v>9</v>
      </c>
      <c r="I71" s="270"/>
      <c r="J71" s="271">
        <v>0</v>
      </c>
      <c r="K71" s="414">
        <v>7.3</v>
      </c>
      <c r="L71" s="271">
        <f t="shared" si="3"/>
        <v>9</v>
      </c>
      <c r="M71" s="415">
        <v>6.1</v>
      </c>
      <c r="N71" s="274">
        <f t="shared" si="4"/>
        <v>11</v>
      </c>
      <c r="O71" s="430">
        <v>62</v>
      </c>
      <c r="P71" s="190">
        <f t="shared" si="5"/>
        <v>29</v>
      </c>
      <c r="Q71" s="277" t="s">
        <v>52</v>
      </c>
      <c r="R71" s="224"/>
    </row>
    <row r="72" spans="1:18" ht="15.75" customHeight="1">
      <c r="A72" s="424">
        <v>1592209</v>
      </c>
      <c r="B72" s="422" t="s">
        <v>331</v>
      </c>
      <c r="C72" s="423" t="s">
        <v>332</v>
      </c>
      <c r="D72" s="323" t="s">
        <v>143</v>
      </c>
      <c r="E72" s="412">
        <v>6.1</v>
      </c>
      <c r="F72" s="51">
        <f>VLOOKUP(E72*(-1),VIT,2)</f>
        <v>7</v>
      </c>
      <c r="G72" s="412" t="s">
        <v>182</v>
      </c>
      <c r="H72" s="51">
        <v>0</v>
      </c>
      <c r="I72" s="270"/>
      <c r="J72" s="271">
        <v>0</v>
      </c>
      <c r="K72" s="414">
        <v>7.65</v>
      </c>
      <c r="L72" s="271">
        <f t="shared" si="3"/>
        <v>10</v>
      </c>
      <c r="M72" s="415">
        <v>5.4</v>
      </c>
      <c r="N72" s="274">
        <f t="shared" si="4"/>
        <v>9</v>
      </c>
      <c r="O72" s="430">
        <v>63</v>
      </c>
      <c r="P72" s="190">
        <f t="shared" si="5"/>
        <v>26</v>
      </c>
      <c r="Q72" s="277" t="s">
        <v>52</v>
      </c>
      <c r="R72" s="224"/>
    </row>
    <row r="73" spans="1:18" ht="15.75" customHeight="1">
      <c r="A73" s="424">
        <v>1332847</v>
      </c>
      <c r="B73" s="422" t="s">
        <v>330</v>
      </c>
      <c r="C73" s="423" t="s">
        <v>112</v>
      </c>
      <c r="D73" s="323" t="s">
        <v>143</v>
      </c>
      <c r="E73" s="412" t="s">
        <v>182</v>
      </c>
      <c r="F73" s="51">
        <v>0</v>
      </c>
      <c r="G73" s="412">
        <v>8</v>
      </c>
      <c r="H73" s="51">
        <f>VLOOKUP(G73*(-1),HAIES,2)</f>
        <v>7</v>
      </c>
      <c r="I73" s="270"/>
      <c r="J73" s="271">
        <v>0</v>
      </c>
      <c r="K73" s="414">
        <v>7.6</v>
      </c>
      <c r="L73" s="271">
        <f t="shared" si="3"/>
        <v>10</v>
      </c>
      <c r="M73" s="415">
        <v>5</v>
      </c>
      <c r="N73" s="274">
        <f t="shared" si="4"/>
        <v>8</v>
      </c>
      <c r="O73" s="430">
        <v>64</v>
      </c>
      <c r="P73" s="190">
        <f t="shared" si="5"/>
        <v>25</v>
      </c>
      <c r="Q73" s="277" t="s">
        <v>52</v>
      </c>
      <c r="R73" s="224"/>
    </row>
    <row r="74" spans="1:18" ht="15.75" customHeight="1">
      <c r="A74" s="366">
        <v>1326457</v>
      </c>
      <c r="B74" s="367" t="s">
        <v>165</v>
      </c>
      <c r="C74" s="367" t="s">
        <v>132</v>
      </c>
      <c r="D74" s="323" t="s">
        <v>155</v>
      </c>
      <c r="E74" s="412" t="s">
        <v>182</v>
      </c>
      <c r="F74" s="51">
        <v>0</v>
      </c>
      <c r="G74" s="412">
        <v>8</v>
      </c>
      <c r="H74" s="51">
        <f>VLOOKUP(G74*(-1),HAIES,2)</f>
        <v>7</v>
      </c>
      <c r="I74" s="270"/>
      <c r="J74" s="271">
        <v>0</v>
      </c>
      <c r="K74" s="414">
        <v>7.05</v>
      </c>
      <c r="L74" s="271">
        <f>VLOOKUP(K74,PENT,2)</f>
        <v>8</v>
      </c>
      <c r="M74" s="415">
        <v>4.7</v>
      </c>
      <c r="N74" s="274">
        <f>VLOOKUP(M74,MB,2)</f>
        <v>8</v>
      </c>
      <c r="O74" s="430">
        <v>65</v>
      </c>
      <c r="P74" s="190">
        <f t="shared" si="5"/>
        <v>23</v>
      </c>
      <c r="Q74" s="277" t="s">
        <v>52</v>
      </c>
      <c r="R74" s="224"/>
    </row>
    <row r="75" spans="1:18" ht="15.75" customHeight="1">
      <c r="A75" s="366">
        <v>1326442</v>
      </c>
      <c r="B75" s="367" t="s">
        <v>165</v>
      </c>
      <c r="C75" s="367" t="s">
        <v>124</v>
      </c>
      <c r="D75" s="323" t="s">
        <v>155</v>
      </c>
      <c r="E75" s="412" t="s">
        <v>182</v>
      </c>
      <c r="F75" s="51">
        <v>0</v>
      </c>
      <c r="G75" s="412">
        <v>9.2</v>
      </c>
      <c r="H75" s="51">
        <f>VLOOKUP(G75*(-1),HAIES,2)</f>
        <v>3</v>
      </c>
      <c r="I75" s="270"/>
      <c r="J75" s="271">
        <v>0</v>
      </c>
      <c r="K75" s="414">
        <v>7.55</v>
      </c>
      <c r="L75" s="271">
        <f>VLOOKUP(K75,PENT,2)</f>
        <v>10</v>
      </c>
      <c r="M75" s="415">
        <v>5.3</v>
      </c>
      <c r="N75" s="274">
        <f>VLOOKUP(M75,MB,2)</f>
        <v>9</v>
      </c>
      <c r="O75" s="430">
        <v>66</v>
      </c>
      <c r="P75" s="190">
        <f t="shared" si="5"/>
        <v>22</v>
      </c>
      <c r="Q75" s="277" t="s">
        <v>52</v>
      </c>
      <c r="R75" s="224"/>
    </row>
    <row r="76" spans="1:18" ht="15.75" customHeight="1">
      <c r="A76" s="314">
        <v>1594584</v>
      </c>
      <c r="B76" s="360" t="s">
        <v>411</v>
      </c>
      <c r="C76" s="418" t="s">
        <v>114</v>
      </c>
      <c r="D76" s="323" t="s">
        <v>127</v>
      </c>
      <c r="E76" s="412" t="s">
        <v>182</v>
      </c>
      <c r="F76" s="51">
        <v>0</v>
      </c>
      <c r="G76" s="412">
        <v>8.7</v>
      </c>
      <c r="H76" s="51">
        <f>VLOOKUP(G76*(-1),HAIES,2)</f>
        <v>4</v>
      </c>
      <c r="I76" s="270"/>
      <c r="J76" s="271">
        <v>0</v>
      </c>
      <c r="K76" s="414">
        <v>7.2</v>
      </c>
      <c r="L76" s="271">
        <f>VLOOKUP(K76,PENT,2)</f>
        <v>9</v>
      </c>
      <c r="M76" s="415">
        <v>4.7</v>
      </c>
      <c r="N76" s="274">
        <f>VLOOKUP(M76,MB,2)</f>
        <v>8</v>
      </c>
      <c r="O76" s="430">
        <v>67</v>
      </c>
      <c r="P76" s="190">
        <f t="shared" si="5"/>
        <v>21</v>
      </c>
      <c r="Q76" s="277" t="s">
        <v>52</v>
      </c>
      <c r="R76" s="224"/>
    </row>
    <row r="77" spans="1:18" ht="15.75" customHeight="1">
      <c r="A77" s="314">
        <v>1573043</v>
      </c>
      <c r="B77" s="360" t="s">
        <v>398</v>
      </c>
      <c r="C77" s="418" t="s">
        <v>399</v>
      </c>
      <c r="D77" s="323" t="s">
        <v>127</v>
      </c>
      <c r="E77" s="412" t="s">
        <v>182</v>
      </c>
      <c r="F77" s="51">
        <v>0</v>
      </c>
      <c r="G77" s="412">
        <v>9.2</v>
      </c>
      <c r="H77" s="51">
        <f>VLOOKUP(G77*(-1),HAIES,2)</f>
        <v>3</v>
      </c>
      <c r="I77" s="270"/>
      <c r="J77" s="271">
        <v>0</v>
      </c>
      <c r="K77" s="414">
        <v>6.4</v>
      </c>
      <c r="L77" s="271">
        <f>VLOOKUP(K77,PENT,2)</f>
        <v>6</v>
      </c>
      <c r="M77" s="415">
        <v>5</v>
      </c>
      <c r="N77" s="274">
        <f>VLOOKUP(M77,MB,2)</f>
        <v>8</v>
      </c>
      <c r="O77" s="430">
        <v>68</v>
      </c>
      <c r="P77" s="190">
        <f t="shared" si="5"/>
        <v>17</v>
      </c>
      <c r="Q77" s="277" t="s">
        <v>52</v>
      </c>
      <c r="R77" s="224"/>
    </row>
  </sheetData>
  <sheetProtection/>
  <mergeCells count="5">
    <mergeCell ref="D2:L2"/>
    <mergeCell ref="D4:K4"/>
    <mergeCell ref="D6:G6"/>
    <mergeCell ref="I6:K6"/>
    <mergeCell ref="D3:L3"/>
  </mergeCells>
  <printOptions gridLines="1" horizontalCentered="1"/>
  <pageMargins left="0" right="0" top="0.2" bottom="0.2" header="0.51" footer="0.51"/>
  <pageSetup fitToHeight="0" horizontalDpi="300" verticalDpi="300" orientation="portrait" paperSize="9" scale="80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G19"/>
  <sheetViews>
    <sheetView zoomScalePageLayoutView="0" workbookViewId="0" topLeftCell="A1">
      <selection activeCell="I5" sqref="I5"/>
    </sheetView>
  </sheetViews>
  <sheetFormatPr defaultColWidth="11.421875" defaultRowHeight="24" customHeight="1"/>
  <cols>
    <col min="1" max="1" width="5.28125" style="1" customWidth="1"/>
    <col min="2" max="2" width="20.57421875" style="1" customWidth="1"/>
    <col min="3" max="3" width="11.421875" style="1" customWidth="1"/>
    <col min="4" max="4" width="17.57421875" style="1" customWidth="1"/>
    <col min="5" max="5" width="14.57421875" style="1" bestFit="1" customWidth="1"/>
    <col min="6" max="16384" width="11.421875" style="1" customWidth="1"/>
  </cols>
  <sheetData>
    <row r="1" spans="2:7" s="4" customFormat="1" ht="24" customHeight="1" thickBot="1">
      <c r="B1" s="405"/>
      <c r="C1" s="406"/>
      <c r="D1" s="407"/>
      <c r="E1" s="406"/>
      <c r="F1" s="408"/>
      <c r="G1" s="3"/>
    </row>
    <row r="2" spans="2:7" s="4" customFormat="1" ht="24" customHeight="1">
      <c r="B2" s="476" t="s">
        <v>0</v>
      </c>
      <c r="C2" s="477"/>
      <c r="D2" s="477"/>
      <c r="E2" s="477"/>
      <c r="F2" s="478"/>
      <c r="G2" s="5"/>
    </row>
    <row r="3" spans="2:7" s="2" customFormat="1" ht="24" customHeight="1">
      <c r="B3" s="479" t="s">
        <v>55</v>
      </c>
      <c r="C3" s="480"/>
      <c r="D3" s="480"/>
      <c r="E3" s="480"/>
      <c r="F3" s="481"/>
      <c r="G3" s="5"/>
    </row>
    <row r="4" spans="2:7" ht="24" customHeight="1">
      <c r="B4" s="479" t="s">
        <v>236</v>
      </c>
      <c r="C4" s="480"/>
      <c r="D4" s="480"/>
      <c r="E4" s="480"/>
      <c r="F4" s="481"/>
      <c r="G4" s="5"/>
    </row>
    <row r="5" spans="2:6" ht="24" customHeight="1" thickBot="1">
      <c r="B5" s="482" t="s">
        <v>179</v>
      </c>
      <c r="C5" s="483"/>
      <c r="D5" s="483"/>
      <c r="E5" s="483"/>
      <c r="F5" s="484"/>
    </row>
    <row r="6" spans="2:6" ht="24" customHeight="1">
      <c r="B6" s="409"/>
      <c r="C6" s="409"/>
      <c r="D6" s="409"/>
      <c r="E6" s="409"/>
      <c r="F6" s="409"/>
    </row>
    <row r="7" spans="2:7" s="4" customFormat="1" ht="24" customHeight="1">
      <c r="B7" s="411" t="s">
        <v>1</v>
      </c>
      <c r="C7" s="411"/>
      <c r="D7" s="411"/>
      <c r="E7" s="410"/>
      <c r="F7" s="411"/>
      <c r="G7" s="1"/>
    </row>
    <row r="8" spans="2:6" ht="24" customHeight="1">
      <c r="B8" s="411" t="s">
        <v>2</v>
      </c>
      <c r="C8" s="411"/>
      <c r="D8" s="411"/>
      <c r="E8" s="411"/>
      <c r="F8" s="411"/>
    </row>
    <row r="9" spans="2:6" ht="24" customHeight="1">
      <c r="B9" s="411" t="s">
        <v>3</v>
      </c>
      <c r="C9" s="411"/>
      <c r="D9" s="411"/>
      <c r="E9" s="411"/>
      <c r="F9" s="411"/>
    </row>
    <row r="10" spans="2:6" ht="24" customHeight="1">
      <c r="B10" s="411"/>
      <c r="C10" s="411"/>
      <c r="D10" s="411"/>
      <c r="E10" s="411"/>
      <c r="F10" s="411"/>
    </row>
    <row r="11" spans="2:6" ht="24" customHeight="1">
      <c r="B11" s="474" t="s">
        <v>178</v>
      </c>
      <c r="C11" s="474"/>
      <c r="D11" s="474"/>
      <c r="E11" s="474"/>
      <c r="F11" s="474"/>
    </row>
    <row r="12" spans="2:6" ht="24" customHeight="1">
      <c r="B12" s="411" t="s">
        <v>5</v>
      </c>
      <c r="C12" s="411"/>
      <c r="D12" s="411" t="s">
        <v>9</v>
      </c>
      <c r="E12" s="411" t="s">
        <v>10</v>
      </c>
      <c r="F12" s="411"/>
    </row>
    <row r="13" spans="2:6" ht="24" customHeight="1">
      <c r="B13" s="411" t="s">
        <v>6</v>
      </c>
      <c r="C13" s="411"/>
      <c r="D13" s="411" t="s">
        <v>7</v>
      </c>
      <c r="E13" s="411" t="s">
        <v>8</v>
      </c>
      <c r="F13" s="411"/>
    </row>
    <row r="14" spans="2:6" ht="24" customHeight="1">
      <c r="B14" s="411"/>
      <c r="C14" s="411"/>
      <c r="D14" s="411"/>
      <c r="E14" s="411"/>
      <c r="F14" s="411"/>
    </row>
    <row r="15" spans="2:6" ht="24" customHeight="1">
      <c r="B15" s="474" t="s">
        <v>180</v>
      </c>
      <c r="C15" s="474"/>
      <c r="D15" s="474"/>
      <c r="E15" s="474"/>
      <c r="F15" s="474"/>
    </row>
    <row r="16" spans="2:6" ht="24" customHeight="1">
      <c r="B16" s="409"/>
      <c r="C16" s="409"/>
      <c r="D16" s="409"/>
      <c r="E16" s="409"/>
      <c r="F16" s="409"/>
    </row>
    <row r="17" spans="2:6" ht="24" customHeight="1">
      <c r="B17" s="475" t="s">
        <v>62</v>
      </c>
      <c r="C17" s="475"/>
      <c r="D17" s="475"/>
      <c r="E17" s="475"/>
      <c r="F17" s="475"/>
    </row>
    <row r="18" spans="2:7" s="4" customFormat="1" ht="24" customHeight="1">
      <c r="B18" s="404"/>
      <c r="C18" s="404"/>
      <c r="D18" s="404"/>
      <c r="E18" s="404"/>
      <c r="F18" s="411"/>
      <c r="G18" s="1"/>
    </row>
    <row r="19" spans="2:6" ht="24" customHeight="1">
      <c r="B19" s="404"/>
      <c r="C19" s="404"/>
      <c r="D19" s="404"/>
      <c r="E19" s="404"/>
      <c r="F19" s="411"/>
    </row>
  </sheetData>
  <sheetProtection/>
  <mergeCells count="7">
    <mergeCell ref="B15:F15"/>
    <mergeCell ref="B17:F17"/>
    <mergeCell ref="B2:F2"/>
    <mergeCell ref="B3:F3"/>
    <mergeCell ref="B4:F4"/>
    <mergeCell ref="B11:F11"/>
    <mergeCell ref="B5:F5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4"/>
  <sheetViews>
    <sheetView showGridLines="0" zoomScalePageLayoutView="0" workbookViewId="0" topLeftCell="C4">
      <selection activeCell="AC15" sqref="AC15"/>
    </sheetView>
  </sheetViews>
  <sheetFormatPr defaultColWidth="11.421875" defaultRowHeight="12.75"/>
  <cols>
    <col min="1" max="2" width="3.7109375" style="139" hidden="1" customWidth="1"/>
    <col min="3" max="3" width="3.7109375" style="139" customWidth="1"/>
    <col min="4" max="4" width="7.7109375" style="140" customWidth="1"/>
    <col min="5" max="5" width="3.7109375" style="141" customWidth="1"/>
    <col min="6" max="6" width="6.7109375" style="140" customWidth="1"/>
    <col min="7" max="7" width="3.7109375" style="141" customWidth="1"/>
    <col min="8" max="8" width="6.7109375" style="141" customWidth="1"/>
    <col min="9" max="9" width="3.7109375" style="138" customWidth="1"/>
    <col min="10" max="10" width="6.7109375" style="141" customWidth="1"/>
    <col min="11" max="11" width="3.7109375" style="138" customWidth="1"/>
    <col min="12" max="12" width="7.421875" style="142" customWidth="1"/>
    <col min="13" max="13" width="3.7109375" style="138" customWidth="1"/>
    <col min="14" max="14" width="11.421875" style="138" customWidth="1"/>
    <col min="15" max="15" width="7.7109375" style="140" customWidth="1"/>
    <col min="16" max="16" width="3.7109375" style="141" customWidth="1"/>
    <col min="17" max="17" width="6.7109375" style="140" customWidth="1"/>
    <col min="18" max="18" width="3.7109375" style="141" customWidth="1"/>
    <col min="19" max="19" width="6.7109375" style="142" customWidth="1"/>
    <col min="20" max="20" width="3.7109375" style="138" customWidth="1"/>
    <col min="21" max="21" width="6.7109375" style="142" customWidth="1"/>
    <col min="22" max="22" width="3.7109375" style="138" customWidth="1"/>
    <col min="23" max="23" width="7.421875" style="142" customWidth="1"/>
    <col min="24" max="24" width="3.7109375" style="138" customWidth="1"/>
    <col min="27" max="32" width="11.421875" style="138" customWidth="1"/>
    <col min="33" max="33" width="7.421875" style="143" customWidth="1"/>
    <col min="34" max="34" width="3.7109375" style="138" customWidth="1"/>
    <col min="35" max="16384" width="11.421875" style="138" customWidth="1"/>
  </cols>
  <sheetData>
    <row r="1" spans="1:22" ht="28.5" customHeight="1">
      <c r="A1" s="144"/>
      <c r="B1" s="144"/>
      <c r="C1" s="144"/>
      <c r="D1" s="145"/>
      <c r="E1" s="146"/>
      <c r="F1" s="145"/>
      <c r="G1" s="146"/>
      <c r="I1" s="147"/>
      <c r="J1" s="146"/>
      <c r="K1" s="147"/>
      <c r="O1" s="145"/>
      <c r="P1" s="146"/>
      <c r="Q1" s="145"/>
      <c r="R1" s="146"/>
      <c r="T1" s="147"/>
      <c r="U1" s="256"/>
      <c r="V1" s="147"/>
    </row>
    <row r="2" spans="5:21" ht="12.75" customHeight="1">
      <c r="E2" s="148"/>
      <c r="G2" s="148"/>
      <c r="J2" s="148"/>
      <c r="P2" s="148"/>
      <c r="R2" s="148"/>
      <c r="U2" s="257"/>
    </row>
    <row r="3" spans="5:21" ht="19.5">
      <c r="E3" s="148"/>
      <c r="G3" s="148"/>
      <c r="J3" s="148"/>
      <c r="P3" s="148"/>
      <c r="R3" s="148"/>
      <c r="U3" s="257"/>
    </row>
    <row r="4" spans="8:19" ht="13.5" thickBot="1">
      <c r="H4" s="149"/>
      <c r="S4" s="250"/>
    </row>
    <row r="5" spans="1:33" s="5" customFormat="1" ht="24" customHeight="1" thickBot="1">
      <c r="A5" s="229"/>
      <c r="B5" s="229"/>
      <c r="C5" s="229"/>
      <c r="D5" s="485" t="s">
        <v>53</v>
      </c>
      <c r="E5" s="486"/>
      <c r="F5" s="486"/>
      <c r="G5" s="486"/>
      <c r="H5" s="486"/>
      <c r="I5" s="486"/>
      <c r="J5" s="486"/>
      <c r="K5" s="486"/>
      <c r="L5" s="486"/>
      <c r="M5" s="487"/>
      <c r="O5" s="485" t="s">
        <v>54</v>
      </c>
      <c r="P5" s="486"/>
      <c r="Q5" s="486"/>
      <c r="R5" s="486"/>
      <c r="S5" s="486"/>
      <c r="T5" s="486"/>
      <c r="U5" s="486"/>
      <c r="V5" s="486"/>
      <c r="W5" s="486"/>
      <c r="X5" s="487"/>
      <c r="Y5" s="4"/>
      <c r="Z5" s="4"/>
      <c r="AG5" s="230"/>
    </row>
    <row r="6" spans="5:21" ht="15">
      <c r="E6" s="150"/>
      <c r="G6" s="150"/>
      <c r="H6" s="149"/>
      <c r="J6" s="150"/>
      <c r="P6" s="150"/>
      <c r="R6" s="150"/>
      <c r="S6" s="250"/>
      <c r="U6" s="258"/>
    </row>
    <row r="7" spans="8:19" ht="13.5" thickBot="1">
      <c r="H7" s="149"/>
      <c r="S7" s="250"/>
    </row>
    <row r="8" spans="1:34" ht="39" thickBot="1">
      <c r="A8" s="151"/>
      <c r="B8" s="152"/>
      <c r="C8" s="152"/>
      <c r="D8" s="153" t="s">
        <v>40</v>
      </c>
      <c r="E8" s="154" t="s">
        <v>41</v>
      </c>
      <c r="F8" s="153" t="s">
        <v>42</v>
      </c>
      <c r="G8" s="154" t="s">
        <v>41</v>
      </c>
      <c r="H8" s="155" t="s">
        <v>38</v>
      </c>
      <c r="I8" s="154" t="s">
        <v>41</v>
      </c>
      <c r="J8" s="155" t="s">
        <v>39</v>
      </c>
      <c r="K8" s="154" t="s">
        <v>41</v>
      </c>
      <c r="L8" s="155" t="s">
        <v>43</v>
      </c>
      <c r="M8" s="156" t="s">
        <v>41</v>
      </c>
      <c r="O8" s="235" t="s">
        <v>40</v>
      </c>
      <c r="P8" s="154" t="s">
        <v>41</v>
      </c>
      <c r="Q8" s="231" t="s">
        <v>42</v>
      </c>
      <c r="R8" s="154" t="s">
        <v>41</v>
      </c>
      <c r="S8" s="233" t="s">
        <v>38</v>
      </c>
      <c r="T8" s="154" t="s">
        <v>41</v>
      </c>
      <c r="U8" s="233" t="s">
        <v>39</v>
      </c>
      <c r="V8" s="154" t="s">
        <v>41</v>
      </c>
      <c r="W8" s="233" t="s">
        <v>43</v>
      </c>
      <c r="X8" s="156" t="s">
        <v>41</v>
      </c>
      <c r="AG8" s="157" t="s">
        <v>44</v>
      </c>
      <c r="AH8" s="158" t="s">
        <v>41</v>
      </c>
    </row>
    <row r="9" spans="1:34" ht="13.5" thickBot="1">
      <c r="A9" s="159"/>
      <c r="B9" s="152"/>
      <c r="C9" s="152"/>
      <c r="D9" s="160"/>
      <c r="E9" s="161">
        <v>0</v>
      </c>
      <c r="F9" s="160"/>
      <c r="G9" s="161">
        <v>0</v>
      </c>
      <c r="H9" s="162"/>
      <c r="I9" s="161">
        <v>0</v>
      </c>
      <c r="J9" s="162"/>
      <c r="K9" s="161">
        <v>0</v>
      </c>
      <c r="L9" s="162"/>
      <c r="M9" s="163">
        <v>0</v>
      </c>
      <c r="O9" s="243"/>
      <c r="P9" s="244">
        <v>0</v>
      </c>
      <c r="Q9" s="232"/>
      <c r="R9" s="161">
        <v>0</v>
      </c>
      <c r="S9" s="234"/>
      <c r="T9" s="161">
        <v>0</v>
      </c>
      <c r="U9" s="234"/>
      <c r="V9" s="161">
        <v>0</v>
      </c>
      <c r="W9" s="234"/>
      <c r="X9" s="163">
        <v>0</v>
      </c>
      <c r="AG9" s="164"/>
      <c r="AH9" s="165">
        <v>0</v>
      </c>
    </row>
    <row r="10" spans="1:34" ht="15" customHeight="1">
      <c r="A10" s="166"/>
      <c r="B10" s="167"/>
      <c r="C10" s="167"/>
      <c r="D10" s="168"/>
      <c r="E10" s="169">
        <v>1</v>
      </c>
      <c r="F10" s="168"/>
      <c r="G10" s="169">
        <v>1</v>
      </c>
      <c r="H10" s="170"/>
      <c r="I10" s="171">
        <v>1</v>
      </c>
      <c r="J10" s="170"/>
      <c r="K10" s="169">
        <v>1</v>
      </c>
      <c r="L10" s="170"/>
      <c r="M10" s="172">
        <v>1</v>
      </c>
      <c r="O10" s="236"/>
      <c r="P10" s="174">
        <v>1</v>
      </c>
      <c r="Q10" s="168"/>
      <c r="R10" s="174">
        <v>1</v>
      </c>
      <c r="S10" s="170"/>
      <c r="T10" s="174">
        <v>1</v>
      </c>
      <c r="U10" s="170"/>
      <c r="V10" s="174">
        <v>1</v>
      </c>
      <c r="W10" s="245"/>
      <c r="X10" s="247">
        <v>1</v>
      </c>
      <c r="AG10" s="164">
        <v>0.01</v>
      </c>
      <c r="AH10" s="165">
        <v>1</v>
      </c>
    </row>
    <row r="11" spans="1:34" ht="15" customHeight="1">
      <c r="A11" s="166"/>
      <c r="B11" s="167"/>
      <c r="C11" s="167"/>
      <c r="D11" s="173"/>
      <c r="E11" s="174">
        <v>2</v>
      </c>
      <c r="F11" s="173"/>
      <c r="G11" s="174">
        <v>2</v>
      </c>
      <c r="H11" s="175"/>
      <c r="I11" s="176">
        <v>2</v>
      </c>
      <c r="J11" s="175"/>
      <c r="K11" s="174">
        <v>2</v>
      </c>
      <c r="L11" s="175"/>
      <c r="M11" s="177">
        <v>2</v>
      </c>
      <c r="O11" s="237"/>
      <c r="P11" s="174">
        <v>2</v>
      </c>
      <c r="Q11" s="173"/>
      <c r="R11" s="174">
        <v>2</v>
      </c>
      <c r="S11" s="175"/>
      <c r="T11" s="174">
        <v>2</v>
      </c>
      <c r="U11" s="175"/>
      <c r="V11" s="174">
        <v>2</v>
      </c>
      <c r="W11" s="246"/>
      <c r="X11" s="248">
        <v>2</v>
      </c>
      <c r="AG11" s="164">
        <v>8</v>
      </c>
      <c r="AH11" s="165">
        <v>2</v>
      </c>
    </row>
    <row r="12" spans="1:34" ht="15" customHeight="1">
      <c r="A12" s="166"/>
      <c r="B12" s="167"/>
      <c r="C12" s="167"/>
      <c r="D12" s="173">
        <v>-7</v>
      </c>
      <c r="E12" s="174">
        <v>3</v>
      </c>
      <c r="F12" s="173">
        <v>-9.2</v>
      </c>
      <c r="G12" s="174">
        <v>3</v>
      </c>
      <c r="H12" s="175">
        <v>0.96</v>
      </c>
      <c r="I12" s="176">
        <v>3</v>
      </c>
      <c r="J12" s="175">
        <v>5.4</v>
      </c>
      <c r="K12" s="174">
        <v>3</v>
      </c>
      <c r="L12" s="175">
        <v>2.55</v>
      </c>
      <c r="M12" s="177">
        <v>3</v>
      </c>
      <c r="O12" s="237">
        <v>-7</v>
      </c>
      <c r="P12" s="174">
        <v>3</v>
      </c>
      <c r="Q12" s="237">
        <v>-9</v>
      </c>
      <c r="R12" s="174">
        <v>3</v>
      </c>
      <c r="S12" s="251">
        <v>0.79</v>
      </c>
      <c r="T12" s="174">
        <v>3</v>
      </c>
      <c r="U12" s="251">
        <v>4.8</v>
      </c>
      <c r="V12" s="174">
        <v>3</v>
      </c>
      <c r="W12" s="259">
        <v>2.4</v>
      </c>
      <c r="X12" s="248">
        <v>3</v>
      </c>
      <c r="AG12" s="164">
        <v>8.5</v>
      </c>
      <c r="AH12" s="165">
        <v>3</v>
      </c>
    </row>
    <row r="13" spans="1:34" ht="15" customHeight="1">
      <c r="A13" s="166"/>
      <c r="B13" s="167"/>
      <c r="C13" s="167"/>
      <c r="D13" s="173">
        <v>-6.8</v>
      </c>
      <c r="E13" s="174">
        <v>4</v>
      </c>
      <c r="F13" s="173">
        <v>-8.9</v>
      </c>
      <c r="G13" s="174">
        <v>4</v>
      </c>
      <c r="H13" s="175"/>
      <c r="I13" s="176">
        <v>4</v>
      </c>
      <c r="J13" s="175">
        <v>5.7</v>
      </c>
      <c r="K13" s="174">
        <v>4</v>
      </c>
      <c r="L13" s="175">
        <v>3</v>
      </c>
      <c r="M13" s="177">
        <v>4</v>
      </c>
      <c r="O13" s="237">
        <v>-6.8</v>
      </c>
      <c r="P13" s="174">
        <v>4</v>
      </c>
      <c r="Q13" s="237">
        <v>-8.8</v>
      </c>
      <c r="R13" s="174">
        <v>4</v>
      </c>
      <c r="S13" s="251"/>
      <c r="T13" s="174">
        <v>4</v>
      </c>
      <c r="U13" s="251">
        <v>5.2</v>
      </c>
      <c r="V13" s="174">
        <v>4</v>
      </c>
      <c r="W13" s="259">
        <v>2.8</v>
      </c>
      <c r="X13" s="248">
        <v>4</v>
      </c>
      <c r="AG13" s="164">
        <v>9</v>
      </c>
      <c r="AH13" s="165">
        <v>4</v>
      </c>
    </row>
    <row r="14" spans="1:34" ht="15" customHeight="1">
      <c r="A14" s="166"/>
      <c r="B14" s="167"/>
      <c r="C14" s="167"/>
      <c r="D14" s="178">
        <v>-6.6</v>
      </c>
      <c r="E14" s="174">
        <v>5</v>
      </c>
      <c r="F14" s="178">
        <v>-8.6</v>
      </c>
      <c r="G14" s="174">
        <v>5</v>
      </c>
      <c r="H14" s="179">
        <v>1.98</v>
      </c>
      <c r="I14" s="176">
        <v>5</v>
      </c>
      <c r="J14" s="179">
        <v>6</v>
      </c>
      <c r="K14" s="174">
        <v>5</v>
      </c>
      <c r="L14" s="179">
        <v>3.45</v>
      </c>
      <c r="M14" s="177">
        <v>5</v>
      </c>
      <c r="O14" s="238">
        <v>-6.6</v>
      </c>
      <c r="P14" s="174">
        <v>5</v>
      </c>
      <c r="Q14" s="238">
        <v>-8.6</v>
      </c>
      <c r="R14" s="174">
        <v>5</v>
      </c>
      <c r="S14" s="252">
        <v>0.81</v>
      </c>
      <c r="T14" s="176">
        <v>5</v>
      </c>
      <c r="U14" s="252">
        <v>5.6</v>
      </c>
      <c r="V14" s="174">
        <v>5</v>
      </c>
      <c r="W14" s="260">
        <v>3.2</v>
      </c>
      <c r="X14" s="248">
        <v>5</v>
      </c>
      <c r="AG14" s="164">
        <v>9.5</v>
      </c>
      <c r="AH14" s="165">
        <v>5</v>
      </c>
    </row>
    <row r="15" spans="1:34" ht="15" customHeight="1">
      <c r="A15" s="166"/>
      <c r="B15" s="167"/>
      <c r="C15" s="167"/>
      <c r="D15" s="173">
        <v>-6.4</v>
      </c>
      <c r="E15" s="174">
        <v>6</v>
      </c>
      <c r="F15" s="173">
        <v>-8.3</v>
      </c>
      <c r="G15" s="174">
        <v>6</v>
      </c>
      <c r="H15" s="175"/>
      <c r="I15" s="176">
        <v>6</v>
      </c>
      <c r="J15" s="175">
        <v>6.3</v>
      </c>
      <c r="K15" s="174">
        <v>6</v>
      </c>
      <c r="L15" s="175">
        <v>3.85</v>
      </c>
      <c r="M15" s="177">
        <v>6</v>
      </c>
      <c r="O15" s="237">
        <v>-6.4</v>
      </c>
      <c r="P15" s="174">
        <v>6</v>
      </c>
      <c r="Q15" s="237">
        <v>-8.4</v>
      </c>
      <c r="R15" s="174">
        <v>6</v>
      </c>
      <c r="S15" s="251"/>
      <c r="T15" s="176">
        <v>6</v>
      </c>
      <c r="U15" s="251">
        <v>5.9</v>
      </c>
      <c r="V15" s="174">
        <v>6</v>
      </c>
      <c r="W15" s="259">
        <v>3.5</v>
      </c>
      <c r="X15" s="248">
        <v>6</v>
      </c>
      <c r="AG15" s="164">
        <v>10</v>
      </c>
      <c r="AH15" s="165">
        <v>6</v>
      </c>
    </row>
    <row r="16" spans="1:34" ht="15" customHeight="1">
      <c r="A16" s="166"/>
      <c r="B16" s="167"/>
      <c r="C16" s="167"/>
      <c r="D16" s="173">
        <v>-6.1</v>
      </c>
      <c r="E16" s="174">
        <v>7</v>
      </c>
      <c r="F16" s="173">
        <v>-8.1</v>
      </c>
      <c r="G16" s="174">
        <v>7</v>
      </c>
      <c r="H16" s="175">
        <v>1.01</v>
      </c>
      <c r="I16" s="176">
        <v>7</v>
      </c>
      <c r="J16" s="175">
        <v>6.6</v>
      </c>
      <c r="K16" s="174">
        <v>7</v>
      </c>
      <c r="L16" s="175">
        <v>4.25</v>
      </c>
      <c r="M16" s="177">
        <v>7</v>
      </c>
      <c r="O16" s="237">
        <v>-6.2</v>
      </c>
      <c r="P16" s="174">
        <v>7</v>
      </c>
      <c r="Q16" s="237">
        <v>-8.3</v>
      </c>
      <c r="R16" s="174">
        <v>7</v>
      </c>
      <c r="S16" s="251">
        <v>0.86</v>
      </c>
      <c r="T16" s="176">
        <v>7</v>
      </c>
      <c r="U16" s="251">
        <v>6.1</v>
      </c>
      <c r="V16" s="174">
        <v>7</v>
      </c>
      <c r="W16" s="259">
        <v>3.75</v>
      </c>
      <c r="X16" s="248">
        <v>7</v>
      </c>
      <c r="AG16" s="164">
        <v>10.5</v>
      </c>
      <c r="AH16" s="165">
        <v>7</v>
      </c>
    </row>
    <row r="17" spans="1:34" ht="15" customHeight="1">
      <c r="A17" s="166"/>
      <c r="B17" s="167"/>
      <c r="C17" s="167"/>
      <c r="D17" s="173">
        <v>-5.9</v>
      </c>
      <c r="E17" s="174">
        <v>8</v>
      </c>
      <c r="F17" s="173">
        <v>-7.9</v>
      </c>
      <c r="G17" s="174">
        <v>8</v>
      </c>
      <c r="H17" s="175"/>
      <c r="I17" s="176">
        <v>8</v>
      </c>
      <c r="J17" s="175">
        <v>6.9</v>
      </c>
      <c r="K17" s="174">
        <v>8</v>
      </c>
      <c r="L17" s="175">
        <v>4.65</v>
      </c>
      <c r="M17" s="177">
        <v>8</v>
      </c>
      <c r="O17" s="237">
        <v>-6.1</v>
      </c>
      <c r="P17" s="174">
        <v>8</v>
      </c>
      <c r="Q17" s="237">
        <v>-8.2</v>
      </c>
      <c r="R17" s="174">
        <v>8</v>
      </c>
      <c r="S17" s="251"/>
      <c r="T17" s="176">
        <v>8</v>
      </c>
      <c r="U17" s="251">
        <v>6.3</v>
      </c>
      <c r="V17" s="174">
        <v>8</v>
      </c>
      <c r="W17" s="259">
        <v>4</v>
      </c>
      <c r="X17" s="248">
        <v>8</v>
      </c>
      <c r="AG17" s="164">
        <v>11</v>
      </c>
      <c r="AH17" s="165">
        <v>8</v>
      </c>
    </row>
    <row r="18" spans="1:34" ht="15" customHeight="1">
      <c r="A18" s="166"/>
      <c r="B18" s="167"/>
      <c r="C18" s="167"/>
      <c r="D18" s="173">
        <v>-5.8</v>
      </c>
      <c r="E18" s="174">
        <v>9</v>
      </c>
      <c r="F18" s="173">
        <v>-7.6</v>
      </c>
      <c r="G18" s="174">
        <v>9</v>
      </c>
      <c r="H18" s="175">
        <v>1.05</v>
      </c>
      <c r="I18" s="176">
        <v>9</v>
      </c>
      <c r="J18" s="175">
        <v>7.2</v>
      </c>
      <c r="K18" s="174">
        <v>9</v>
      </c>
      <c r="L18" s="175">
        <v>5.05</v>
      </c>
      <c r="M18" s="177">
        <v>9</v>
      </c>
      <c r="O18" s="237">
        <v>-6</v>
      </c>
      <c r="P18" s="174">
        <v>9</v>
      </c>
      <c r="Q18" s="237">
        <v>-8</v>
      </c>
      <c r="R18" s="174">
        <v>9</v>
      </c>
      <c r="S18" s="251">
        <v>0.91</v>
      </c>
      <c r="T18" s="176">
        <v>9</v>
      </c>
      <c r="U18" s="251">
        <v>6.5</v>
      </c>
      <c r="V18" s="174">
        <v>9</v>
      </c>
      <c r="W18" s="359">
        <v>4.25</v>
      </c>
      <c r="X18" s="248">
        <v>9</v>
      </c>
      <c r="AG18" s="164">
        <v>11.6</v>
      </c>
      <c r="AH18" s="165">
        <v>9</v>
      </c>
    </row>
    <row r="19" spans="1:34" ht="15" customHeight="1">
      <c r="A19" s="166"/>
      <c r="B19" s="167"/>
      <c r="C19" s="167"/>
      <c r="D19" s="180">
        <v>-5.6</v>
      </c>
      <c r="E19" s="174">
        <v>10</v>
      </c>
      <c r="F19" s="180">
        <v>-7.4</v>
      </c>
      <c r="G19" s="174">
        <v>10</v>
      </c>
      <c r="H19" s="181"/>
      <c r="I19" s="176">
        <v>10</v>
      </c>
      <c r="J19" s="181">
        <v>7.5</v>
      </c>
      <c r="K19" s="174">
        <v>10</v>
      </c>
      <c r="L19" s="181">
        <v>5.45</v>
      </c>
      <c r="M19" s="177">
        <v>10</v>
      </c>
      <c r="O19" s="239">
        <v>-5.9</v>
      </c>
      <c r="P19" s="174">
        <v>10</v>
      </c>
      <c r="Q19" s="239">
        <v>-7.9</v>
      </c>
      <c r="R19" s="174">
        <v>10</v>
      </c>
      <c r="S19" s="253"/>
      <c r="T19" s="176">
        <v>10</v>
      </c>
      <c r="U19" s="253">
        <v>6.7</v>
      </c>
      <c r="V19" s="174">
        <v>10</v>
      </c>
      <c r="W19" s="261">
        <v>4.5</v>
      </c>
      <c r="X19" s="248">
        <v>10</v>
      </c>
      <c r="AG19" s="164">
        <v>12.2</v>
      </c>
      <c r="AH19" s="165">
        <v>10</v>
      </c>
    </row>
    <row r="20" spans="1:34" ht="15" customHeight="1">
      <c r="A20" s="166"/>
      <c r="B20" s="167"/>
      <c r="C20" s="167"/>
      <c r="D20" s="173">
        <v>-5.5</v>
      </c>
      <c r="E20" s="174">
        <v>11</v>
      </c>
      <c r="F20" s="173">
        <v>-7.2</v>
      </c>
      <c r="G20" s="174">
        <v>11</v>
      </c>
      <c r="H20" s="175">
        <v>1.07</v>
      </c>
      <c r="I20" s="176">
        <v>11</v>
      </c>
      <c r="J20" s="175">
        <v>7.8</v>
      </c>
      <c r="K20" s="174">
        <v>11</v>
      </c>
      <c r="L20" s="175">
        <v>5.85</v>
      </c>
      <c r="M20" s="177">
        <v>11</v>
      </c>
      <c r="O20" s="237">
        <v>-5.8</v>
      </c>
      <c r="P20" s="174">
        <v>11</v>
      </c>
      <c r="Q20" s="237">
        <v>-7.8</v>
      </c>
      <c r="R20" s="174">
        <v>11</v>
      </c>
      <c r="S20" s="251">
        <v>0.94</v>
      </c>
      <c r="T20" s="176">
        <v>11</v>
      </c>
      <c r="U20" s="251">
        <v>6.9</v>
      </c>
      <c r="V20" s="174">
        <v>11</v>
      </c>
      <c r="W20" s="259">
        <v>4.75</v>
      </c>
      <c r="X20" s="248">
        <v>11</v>
      </c>
      <c r="AG20" s="164">
        <v>12.8</v>
      </c>
      <c r="AH20" s="165">
        <v>11</v>
      </c>
    </row>
    <row r="21" spans="1:34" ht="15" customHeight="1">
      <c r="A21" s="166"/>
      <c r="B21" s="167"/>
      <c r="C21" s="167"/>
      <c r="D21" s="173">
        <v>-5.4</v>
      </c>
      <c r="E21" s="174">
        <v>12</v>
      </c>
      <c r="F21" s="173">
        <v>-7</v>
      </c>
      <c r="G21" s="174">
        <v>12</v>
      </c>
      <c r="H21" s="175"/>
      <c r="I21" s="176">
        <v>12</v>
      </c>
      <c r="J21" s="175">
        <v>8.1</v>
      </c>
      <c r="K21" s="174">
        <v>12</v>
      </c>
      <c r="L21" s="175">
        <v>6.25</v>
      </c>
      <c r="M21" s="177">
        <v>12</v>
      </c>
      <c r="O21" s="237"/>
      <c r="P21" s="174">
        <v>12</v>
      </c>
      <c r="Q21" s="237">
        <v>-7.7</v>
      </c>
      <c r="R21" s="174">
        <v>12</v>
      </c>
      <c r="S21" s="251"/>
      <c r="T21" s="176">
        <v>12</v>
      </c>
      <c r="U21" s="251">
        <v>7.1</v>
      </c>
      <c r="V21" s="174">
        <v>12</v>
      </c>
      <c r="W21" s="259">
        <v>5</v>
      </c>
      <c r="X21" s="248">
        <v>12</v>
      </c>
      <c r="AG21" s="164">
        <v>13.4</v>
      </c>
      <c r="AH21" s="165">
        <v>12</v>
      </c>
    </row>
    <row r="22" spans="1:34" ht="15" customHeight="1">
      <c r="A22" s="166"/>
      <c r="B22" s="167"/>
      <c r="C22" s="167"/>
      <c r="D22" s="173">
        <v>-5.3</v>
      </c>
      <c r="E22" s="174">
        <v>13</v>
      </c>
      <c r="F22" s="173">
        <v>-6.8</v>
      </c>
      <c r="G22" s="174">
        <v>13</v>
      </c>
      <c r="H22" s="175">
        <v>1.09</v>
      </c>
      <c r="I22" s="176">
        <v>13</v>
      </c>
      <c r="J22" s="175">
        <v>8.3</v>
      </c>
      <c r="K22" s="174">
        <v>13</v>
      </c>
      <c r="L22" s="175">
        <v>6.5</v>
      </c>
      <c r="M22" s="177">
        <v>13</v>
      </c>
      <c r="O22" s="237">
        <v>-5.7</v>
      </c>
      <c r="P22" s="174">
        <v>13</v>
      </c>
      <c r="Q22" s="237">
        <v>-7.5</v>
      </c>
      <c r="R22" s="174">
        <v>13</v>
      </c>
      <c r="S22" s="251">
        <v>0.98</v>
      </c>
      <c r="T22" s="176">
        <v>13</v>
      </c>
      <c r="U22" s="251">
        <v>7.3</v>
      </c>
      <c r="V22" s="174">
        <v>13</v>
      </c>
      <c r="W22" s="259">
        <v>5.25</v>
      </c>
      <c r="X22" s="248">
        <v>13</v>
      </c>
      <c r="AG22" s="164">
        <v>14</v>
      </c>
      <c r="AH22" s="165">
        <v>13</v>
      </c>
    </row>
    <row r="23" spans="1:34" ht="15" customHeight="1">
      <c r="A23" s="166"/>
      <c r="B23" s="167"/>
      <c r="C23" s="167"/>
      <c r="D23" s="173">
        <v>-5.2</v>
      </c>
      <c r="E23" s="174">
        <v>14</v>
      </c>
      <c r="F23" s="173">
        <v>-6.7</v>
      </c>
      <c r="G23" s="174">
        <v>14</v>
      </c>
      <c r="H23" s="175"/>
      <c r="I23" s="176">
        <v>14</v>
      </c>
      <c r="J23" s="175">
        <v>8.5</v>
      </c>
      <c r="K23" s="174">
        <v>14</v>
      </c>
      <c r="L23" s="175">
        <v>6.75</v>
      </c>
      <c r="M23" s="177">
        <v>14</v>
      </c>
      <c r="O23" s="237">
        <v>-5.6</v>
      </c>
      <c r="P23" s="174">
        <v>14</v>
      </c>
      <c r="Q23" s="237">
        <v>-7.4</v>
      </c>
      <c r="R23" s="174">
        <v>14</v>
      </c>
      <c r="S23" s="251">
        <v>1.02</v>
      </c>
      <c r="T23" s="176">
        <v>14</v>
      </c>
      <c r="U23" s="251">
        <v>7.5</v>
      </c>
      <c r="V23" s="174">
        <v>14</v>
      </c>
      <c r="W23" s="259">
        <v>5.5</v>
      </c>
      <c r="X23" s="248">
        <v>14</v>
      </c>
      <c r="AG23" s="164">
        <v>14.8</v>
      </c>
      <c r="AH23" s="165">
        <v>14</v>
      </c>
    </row>
    <row r="24" spans="1:34" ht="15" customHeight="1">
      <c r="A24" s="166"/>
      <c r="B24" s="167"/>
      <c r="C24" s="167"/>
      <c r="D24" s="178"/>
      <c r="E24" s="174">
        <v>15</v>
      </c>
      <c r="F24" s="178">
        <v>-6.6</v>
      </c>
      <c r="G24" s="174">
        <v>15</v>
      </c>
      <c r="H24" s="179">
        <v>1.12</v>
      </c>
      <c r="I24" s="176">
        <v>15</v>
      </c>
      <c r="J24" s="179">
        <v>8.7</v>
      </c>
      <c r="K24" s="174">
        <v>15</v>
      </c>
      <c r="L24" s="179">
        <v>7</v>
      </c>
      <c r="M24" s="177">
        <v>15</v>
      </c>
      <c r="O24" s="238"/>
      <c r="P24" s="174">
        <v>15</v>
      </c>
      <c r="Q24" s="238">
        <v>-7.3</v>
      </c>
      <c r="R24" s="174">
        <v>15</v>
      </c>
      <c r="S24" s="252">
        <v>1.06</v>
      </c>
      <c r="T24" s="176">
        <v>15</v>
      </c>
      <c r="U24" s="252">
        <v>7.7</v>
      </c>
      <c r="V24" s="174">
        <v>15</v>
      </c>
      <c r="W24" s="260">
        <v>5.75</v>
      </c>
      <c r="X24" s="248">
        <v>15</v>
      </c>
      <c r="AG24" s="164">
        <v>15.6</v>
      </c>
      <c r="AH24" s="165">
        <v>15</v>
      </c>
    </row>
    <row r="25" spans="1:34" ht="15" customHeight="1">
      <c r="A25" s="166"/>
      <c r="B25" s="167"/>
      <c r="C25" s="167"/>
      <c r="D25" s="173">
        <v>-5.1</v>
      </c>
      <c r="E25" s="174">
        <v>16</v>
      </c>
      <c r="F25" s="173">
        <v>-6.5</v>
      </c>
      <c r="G25" s="174">
        <v>16</v>
      </c>
      <c r="H25" s="175"/>
      <c r="I25" s="176">
        <v>16</v>
      </c>
      <c r="J25" s="175">
        <v>8.9</v>
      </c>
      <c r="K25" s="174">
        <v>16</v>
      </c>
      <c r="L25" s="175">
        <v>7.25</v>
      </c>
      <c r="M25" s="177">
        <v>16</v>
      </c>
      <c r="O25" s="237">
        <v>-5.5</v>
      </c>
      <c r="P25" s="174">
        <v>16</v>
      </c>
      <c r="Q25" s="237">
        <v>-7.1</v>
      </c>
      <c r="R25" s="174">
        <v>16</v>
      </c>
      <c r="S25" s="251">
        <v>1.09</v>
      </c>
      <c r="T25" s="176">
        <v>16</v>
      </c>
      <c r="U25" s="251">
        <v>7.9</v>
      </c>
      <c r="V25" s="174">
        <v>16</v>
      </c>
      <c r="W25" s="259">
        <v>6</v>
      </c>
      <c r="X25" s="248">
        <v>16</v>
      </c>
      <c r="AG25" s="164">
        <v>16.4</v>
      </c>
      <c r="AH25" s="165">
        <v>16</v>
      </c>
    </row>
    <row r="26" spans="1:34" ht="15" customHeight="1">
      <c r="A26" s="166"/>
      <c r="B26" s="167"/>
      <c r="C26" s="167"/>
      <c r="D26" s="173">
        <v>-5</v>
      </c>
      <c r="E26" s="174">
        <v>17</v>
      </c>
      <c r="F26" s="173">
        <v>-6.4</v>
      </c>
      <c r="G26" s="174">
        <v>17</v>
      </c>
      <c r="H26" s="175">
        <v>1.14</v>
      </c>
      <c r="I26" s="176">
        <v>17</v>
      </c>
      <c r="J26" s="175">
        <v>9.1</v>
      </c>
      <c r="K26" s="174">
        <v>17</v>
      </c>
      <c r="L26" s="175">
        <v>7.5</v>
      </c>
      <c r="M26" s="177">
        <v>17</v>
      </c>
      <c r="O26" s="237">
        <v>-5.4</v>
      </c>
      <c r="P26" s="174">
        <v>17</v>
      </c>
      <c r="Q26" s="237">
        <v>-7</v>
      </c>
      <c r="R26" s="174">
        <v>17</v>
      </c>
      <c r="S26" s="251"/>
      <c r="T26" s="176">
        <v>17</v>
      </c>
      <c r="U26" s="251">
        <v>8.1</v>
      </c>
      <c r="V26" s="174">
        <v>17</v>
      </c>
      <c r="W26" s="259">
        <v>6.25</v>
      </c>
      <c r="X26" s="248">
        <v>17</v>
      </c>
      <c r="AG26" s="164">
        <v>17.2</v>
      </c>
      <c r="AH26" s="165">
        <v>17</v>
      </c>
    </row>
    <row r="27" spans="1:34" ht="15" customHeight="1">
      <c r="A27" s="166"/>
      <c r="B27" s="167"/>
      <c r="C27" s="167"/>
      <c r="D27" s="173"/>
      <c r="E27" s="174">
        <v>18</v>
      </c>
      <c r="F27" s="173">
        <v>-6.3</v>
      </c>
      <c r="G27" s="174">
        <v>18</v>
      </c>
      <c r="H27" s="175"/>
      <c r="I27" s="176">
        <v>18</v>
      </c>
      <c r="J27" s="175">
        <v>9.3</v>
      </c>
      <c r="K27" s="174">
        <v>18</v>
      </c>
      <c r="L27" s="175">
        <v>7.75</v>
      </c>
      <c r="M27" s="177">
        <v>18</v>
      </c>
      <c r="O27" s="237"/>
      <c r="P27" s="174">
        <v>18</v>
      </c>
      <c r="Q27" s="237">
        <v>-6.9</v>
      </c>
      <c r="R27" s="174">
        <v>18</v>
      </c>
      <c r="S27" s="251">
        <v>1.12</v>
      </c>
      <c r="T27" s="176">
        <v>18</v>
      </c>
      <c r="U27" s="251">
        <v>8.3</v>
      </c>
      <c r="V27" s="174">
        <v>18</v>
      </c>
      <c r="W27" s="259">
        <v>6.5</v>
      </c>
      <c r="X27" s="248">
        <v>18</v>
      </c>
      <c r="AG27" s="164">
        <v>18</v>
      </c>
      <c r="AH27" s="165">
        <v>18</v>
      </c>
    </row>
    <row r="28" spans="1:34" ht="15" customHeight="1">
      <c r="A28" s="166"/>
      <c r="B28" s="167"/>
      <c r="C28" s="167"/>
      <c r="D28" s="173">
        <v>-4.9</v>
      </c>
      <c r="E28" s="174">
        <v>19</v>
      </c>
      <c r="F28" s="173">
        <v>-6.2</v>
      </c>
      <c r="G28" s="174">
        <v>19</v>
      </c>
      <c r="H28" s="175">
        <v>1.15</v>
      </c>
      <c r="I28" s="176">
        <v>19</v>
      </c>
      <c r="J28" s="175">
        <v>9.5</v>
      </c>
      <c r="K28" s="174">
        <v>19</v>
      </c>
      <c r="L28" s="175">
        <v>8</v>
      </c>
      <c r="M28" s="177">
        <v>19</v>
      </c>
      <c r="O28" s="237">
        <v>-5.3</v>
      </c>
      <c r="P28" s="174">
        <v>19</v>
      </c>
      <c r="Q28" s="237">
        <v>-6.8</v>
      </c>
      <c r="R28" s="174">
        <v>19</v>
      </c>
      <c r="S28" s="251"/>
      <c r="T28" s="176">
        <v>19</v>
      </c>
      <c r="U28" s="251">
        <v>8.5</v>
      </c>
      <c r="V28" s="174">
        <v>19</v>
      </c>
      <c r="W28" s="259">
        <v>6.75</v>
      </c>
      <c r="X28" s="248">
        <v>19</v>
      </c>
      <c r="AG28" s="164">
        <v>19</v>
      </c>
      <c r="AH28" s="165">
        <v>19</v>
      </c>
    </row>
    <row r="29" spans="1:34" ht="15" customHeight="1" thickBot="1">
      <c r="A29" s="166"/>
      <c r="B29" s="167"/>
      <c r="C29" s="167"/>
      <c r="D29" s="180"/>
      <c r="E29" s="174">
        <v>20</v>
      </c>
      <c r="F29" s="180">
        <v>-6.1</v>
      </c>
      <c r="G29" s="174">
        <v>20</v>
      </c>
      <c r="H29" s="181"/>
      <c r="I29" s="176">
        <v>20</v>
      </c>
      <c r="J29" s="181">
        <v>9.7</v>
      </c>
      <c r="K29" s="174">
        <v>20</v>
      </c>
      <c r="L29" s="181">
        <v>8.25</v>
      </c>
      <c r="M29" s="177">
        <v>20</v>
      </c>
      <c r="O29" s="239">
        <v>-5.2</v>
      </c>
      <c r="P29" s="174">
        <v>20</v>
      </c>
      <c r="Q29" s="239">
        <v>-6.7</v>
      </c>
      <c r="R29" s="174">
        <v>20</v>
      </c>
      <c r="S29" s="253">
        <v>1.14</v>
      </c>
      <c r="T29" s="176">
        <v>20</v>
      </c>
      <c r="U29" s="253">
        <v>8.7</v>
      </c>
      <c r="V29" s="174">
        <v>20</v>
      </c>
      <c r="W29" s="261">
        <v>7</v>
      </c>
      <c r="X29" s="248">
        <v>20</v>
      </c>
      <c r="AG29" s="164">
        <v>20</v>
      </c>
      <c r="AH29" s="165">
        <v>20</v>
      </c>
    </row>
    <row r="30" spans="1:34" ht="15" customHeight="1">
      <c r="A30" s="166"/>
      <c r="B30" s="167"/>
      <c r="C30" s="167"/>
      <c r="D30" s="168">
        <v>-4.8</v>
      </c>
      <c r="E30" s="174">
        <v>21</v>
      </c>
      <c r="F30" s="168">
        <v>-6</v>
      </c>
      <c r="G30" s="174">
        <v>21</v>
      </c>
      <c r="H30" s="170">
        <v>1.17</v>
      </c>
      <c r="I30" s="176">
        <v>21</v>
      </c>
      <c r="J30" s="170">
        <v>9.9</v>
      </c>
      <c r="K30" s="174">
        <v>21</v>
      </c>
      <c r="L30" s="170">
        <v>8.5</v>
      </c>
      <c r="M30" s="177">
        <v>21</v>
      </c>
      <c r="O30" s="236"/>
      <c r="P30" s="174">
        <v>21</v>
      </c>
      <c r="Q30" s="236">
        <v>-6.5</v>
      </c>
      <c r="R30" s="174">
        <v>21</v>
      </c>
      <c r="S30" s="254"/>
      <c r="T30" s="176">
        <v>21</v>
      </c>
      <c r="U30" s="254">
        <v>8.9</v>
      </c>
      <c r="V30" s="174">
        <v>21</v>
      </c>
      <c r="W30" s="262">
        <v>7.25</v>
      </c>
      <c r="X30" s="248">
        <v>21</v>
      </c>
      <c r="AG30" s="157"/>
      <c r="AH30" s="158"/>
    </row>
    <row r="31" spans="1:34" ht="15" customHeight="1">
      <c r="A31" s="166"/>
      <c r="B31" s="167"/>
      <c r="C31" s="167"/>
      <c r="D31" s="173"/>
      <c r="E31" s="174">
        <v>22</v>
      </c>
      <c r="F31" s="173"/>
      <c r="G31" s="174">
        <v>22</v>
      </c>
      <c r="H31" s="175">
        <v>1.19</v>
      </c>
      <c r="I31" s="176">
        <v>22</v>
      </c>
      <c r="J31" s="175">
        <v>10.1</v>
      </c>
      <c r="K31" s="174">
        <v>22</v>
      </c>
      <c r="L31" s="175">
        <v>8.75</v>
      </c>
      <c r="M31" s="177">
        <v>22</v>
      </c>
      <c r="O31" s="237">
        <v>-5.1</v>
      </c>
      <c r="P31" s="174">
        <v>22</v>
      </c>
      <c r="Q31" s="237">
        <v>-6.4</v>
      </c>
      <c r="R31" s="174">
        <v>22</v>
      </c>
      <c r="S31" s="251">
        <v>1.16</v>
      </c>
      <c r="T31" s="176">
        <v>22</v>
      </c>
      <c r="U31" s="251">
        <v>9.1</v>
      </c>
      <c r="V31" s="174">
        <v>22</v>
      </c>
      <c r="W31" s="259">
        <v>7.5</v>
      </c>
      <c r="X31" s="248">
        <v>22</v>
      </c>
      <c r="AG31" s="164"/>
      <c r="AH31" s="165"/>
    </row>
    <row r="32" spans="1:34" ht="15" customHeight="1">
      <c r="A32" s="166"/>
      <c r="B32" s="167"/>
      <c r="C32" s="167"/>
      <c r="D32" s="173"/>
      <c r="E32" s="174">
        <v>23</v>
      </c>
      <c r="F32" s="173">
        <v>-5.9</v>
      </c>
      <c r="G32" s="174">
        <v>23</v>
      </c>
      <c r="H32" s="175"/>
      <c r="I32" s="176">
        <v>23</v>
      </c>
      <c r="J32" s="175">
        <v>10.3</v>
      </c>
      <c r="K32" s="174">
        <v>23</v>
      </c>
      <c r="L32" s="175">
        <v>9</v>
      </c>
      <c r="M32" s="177">
        <v>23</v>
      </c>
      <c r="O32" s="237">
        <v>-5</v>
      </c>
      <c r="P32" s="174">
        <v>23</v>
      </c>
      <c r="Q32" s="237">
        <v>-6.3</v>
      </c>
      <c r="R32" s="174">
        <v>23</v>
      </c>
      <c r="S32" s="251"/>
      <c r="T32" s="176">
        <v>23</v>
      </c>
      <c r="U32" s="251">
        <v>9.3</v>
      </c>
      <c r="V32" s="174">
        <v>23</v>
      </c>
      <c r="W32" s="259">
        <v>7.75</v>
      </c>
      <c r="X32" s="248">
        <v>23</v>
      </c>
      <c r="AG32" s="164"/>
      <c r="AH32" s="165"/>
    </row>
    <row r="33" spans="1:34" ht="15" customHeight="1">
      <c r="A33" s="166"/>
      <c r="B33" s="167"/>
      <c r="C33" s="167"/>
      <c r="D33" s="173">
        <v>-4.7</v>
      </c>
      <c r="E33" s="174">
        <v>24</v>
      </c>
      <c r="F33" s="173">
        <v>-5.8</v>
      </c>
      <c r="G33" s="174">
        <v>24</v>
      </c>
      <c r="H33" s="175">
        <v>1.24</v>
      </c>
      <c r="I33" s="176">
        <v>24</v>
      </c>
      <c r="J33" s="175">
        <v>10.5</v>
      </c>
      <c r="K33" s="174">
        <v>24</v>
      </c>
      <c r="L33" s="175">
        <v>9.25</v>
      </c>
      <c r="M33" s="177">
        <v>24</v>
      </c>
      <c r="O33" s="237"/>
      <c r="P33" s="174">
        <v>24</v>
      </c>
      <c r="Q33" s="237">
        <v>-6.2</v>
      </c>
      <c r="R33" s="174">
        <v>24</v>
      </c>
      <c r="S33" s="251">
        <v>1.18</v>
      </c>
      <c r="T33" s="176">
        <v>24</v>
      </c>
      <c r="U33" s="251">
        <v>9.5</v>
      </c>
      <c r="V33" s="174">
        <v>24</v>
      </c>
      <c r="W33" s="259">
        <v>8</v>
      </c>
      <c r="X33" s="248">
        <v>24</v>
      </c>
      <c r="AG33" s="164"/>
      <c r="AH33" s="165"/>
    </row>
    <row r="34" spans="1:34" ht="15" customHeight="1">
      <c r="A34" s="166"/>
      <c r="B34" s="167"/>
      <c r="C34" s="167"/>
      <c r="D34" s="178"/>
      <c r="E34" s="174">
        <v>25</v>
      </c>
      <c r="F34" s="178"/>
      <c r="G34" s="174">
        <v>25</v>
      </c>
      <c r="H34" s="179">
        <v>1.26</v>
      </c>
      <c r="I34" s="176">
        <v>25</v>
      </c>
      <c r="J34" s="179">
        <v>10.7</v>
      </c>
      <c r="K34" s="174">
        <v>25</v>
      </c>
      <c r="L34" s="179">
        <v>9.5</v>
      </c>
      <c r="M34" s="177">
        <v>25</v>
      </c>
      <c r="O34" s="238">
        <v>-4.9</v>
      </c>
      <c r="P34" s="174">
        <v>25</v>
      </c>
      <c r="Q34" s="238">
        <v>-6.1</v>
      </c>
      <c r="R34" s="174">
        <v>25</v>
      </c>
      <c r="S34" s="252"/>
      <c r="T34" s="176">
        <v>25</v>
      </c>
      <c r="U34" s="252">
        <v>9.7</v>
      </c>
      <c r="V34" s="174">
        <v>25</v>
      </c>
      <c r="W34" s="260">
        <v>8.3</v>
      </c>
      <c r="X34" s="248">
        <v>25</v>
      </c>
      <c r="AG34" s="164"/>
      <c r="AH34" s="165"/>
    </row>
    <row r="35" spans="1:34" ht="15" customHeight="1">
      <c r="A35" s="166"/>
      <c r="B35" s="167"/>
      <c r="C35" s="167"/>
      <c r="D35" s="173"/>
      <c r="E35" s="174">
        <v>26</v>
      </c>
      <c r="F35" s="173">
        <v>-5.7</v>
      </c>
      <c r="G35" s="174">
        <v>26</v>
      </c>
      <c r="H35" s="175">
        <v>1.29</v>
      </c>
      <c r="I35" s="176">
        <v>26</v>
      </c>
      <c r="J35" s="175">
        <v>10.9</v>
      </c>
      <c r="K35" s="174">
        <v>26</v>
      </c>
      <c r="L35" s="175">
        <v>9.75</v>
      </c>
      <c r="M35" s="177">
        <v>26</v>
      </c>
      <c r="O35" s="237"/>
      <c r="P35" s="174">
        <v>26</v>
      </c>
      <c r="Q35" s="237"/>
      <c r="R35" s="174">
        <v>26</v>
      </c>
      <c r="S35" s="251">
        <v>1.22</v>
      </c>
      <c r="T35" s="176">
        <v>26</v>
      </c>
      <c r="U35" s="251">
        <v>9.9</v>
      </c>
      <c r="V35" s="174">
        <v>26</v>
      </c>
      <c r="W35" s="259">
        <v>8.6</v>
      </c>
      <c r="X35" s="248">
        <v>26</v>
      </c>
      <c r="AG35" s="164"/>
      <c r="AH35" s="165"/>
    </row>
    <row r="36" spans="1:34" ht="15" customHeight="1">
      <c r="A36" s="166"/>
      <c r="B36" s="167"/>
      <c r="C36" s="167"/>
      <c r="D36" s="173">
        <v>-4.6</v>
      </c>
      <c r="E36" s="174">
        <v>27</v>
      </c>
      <c r="F36" s="173">
        <v>-5.6</v>
      </c>
      <c r="G36" s="174">
        <v>27</v>
      </c>
      <c r="H36" s="175">
        <v>1.32</v>
      </c>
      <c r="I36" s="176">
        <v>27</v>
      </c>
      <c r="J36" s="175">
        <v>11.1</v>
      </c>
      <c r="K36" s="174">
        <v>27</v>
      </c>
      <c r="L36" s="175">
        <v>10</v>
      </c>
      <c r="M36" s="177">
        <v>27</v>
      </c>
      <c r="O36" s="237">
        <v>-4.8</v>
      </c>
      <c r="P36" s="174">
        <v>27</v>
      </c>
      <c r="Q36" s="237">
        <v>-6</v>
      </c>
      <c r="R36" s="174">
        <v>27</v>
      </c>
      <c r="S36" s="251">
        <v>1.25</v>
      </c>
      <c r="T36" s="176">
        <v>27</v>
      </c>
      <c r="U36" s="251">
        <v>10.1</v>
      </c>
      <c r="V36" s="174">
        <v>27</v>
      </c>
      <c r="W36" s="259">
        <v>8.9</v>
      </c>
      <c r="X36" s="248">
        <v>27</v>
      </c>
      <c r="AG36" s="164"/>
      <c r="AH36" s="165"/>
    </row>
    <row r="37" spans="1:34" ht="15" customHeight="1">
      <c r="A37" s="166"/>
      <c r="B37" s="167"/>
      <c r="C37" s="167"/>
      <c r="D37" s="173"/>
      <c r="E37" s="174">
        <v>28</v>
      </c>
      <c r="F37" s="173"/>
      <c r="G37" s="174">
        <v>28</v>
      </c>
      <c r="H37" s="175">
        <v>1.35</v>
      </c>
      <c r="I37" s="176">
        <v>28</v>
      </c>
      <c r="J37" s="175">
        <v>11.3</v>
      </c>
      <c r="K37" s="174">
        <v>28</v>
      </c>
      <c r="L37" s="175">
        <v>10.25</v>
      </c>
      <c r="M37" s="177">
        <v>28</v>
      </c>
      <c r="O37" s="237"/>
      <c r="P37" s="174">
        <v>28</v>
      </c>
      <c r="Q37" s="237">
        <v>-5.9</v>
      </c>
      <c r="R37" s="174">
        <v>28</v>
      </c>
      <c r="S37" s="251">
        <v>1.28</v>
      </c>
      <c r="T37" s="176">
        <v>28</v>
      </c>
      <c r="U37" s="251">
        <v>10.3</v>
      </c>
      <c r="V37" s="174">
        <v>28</v>
      </c>
      <c r="W37" s="259">
        <v>9.2</v>
      </c>
      <c r="X37" s="248">
        <v>28</v>
      </c>
      <c r="AG37" s="164"/>
      <c r="AH37" s="165"/>
    </row>
    <row r="38" spans="1:34" ht="15" customHeight="1">
      <c r="A38" s="166"/>
      <c r="B38" s="167"/>
      <c r="C38" s="167"/>
      <c r="D38" s="173"/>
      <c r="E38" s="174">
        <v>29</v>
      </c>
      <c r="F38" s="265">
        <v>-5.5</v>
      </c>
      <c r="G38" s="174">
        <v>29</v>
      </c>
      <c r="H38" s="175">
        <v>1.38</v>
      </c>
      <c r="I38" s="176">
        <v>29</v>
      </c>
      <c r="J38" s="175">
        <v>11.5</v>
      </c>
      <c r="K38" s="174">
        <v>29</v>
      </c>
      <c r="L38" s="175">
        <v>10.5</v>
      </c>
      <c r="M38" s="177">
        <v>29</v>
      </c>
      <c r="O38" s="237"/>
      <c r="P38" s="174">
        <v>29</v>
      </c>
      <c r="Q38" s="237"/>
      <c r="R38" s="174">
        <v>29</v>
      </c>
      <c r="S38" s="251">
        <v>1.3</v>
      </c>
      <c r="T38" s="176">
        <v>29</v>
      </c>
      <c r="U38" s="251">
        <v>10.5</v>
      </c>
      <c r="V38" s="174">
        <v>29</v>
      </c>
      <c r="W38" s="259">
        <v>9.5</v>
      </c>
      <c r="X38" s="248">
        <v>29</v>
      </c>
      <c r="AG38" s="164"/>
      <c r="AH38" s="165"/>
    </row>
    <row r="39" spans="1:34" ht="15" customHeight="1">
      <c r="A39" s="166"/>
      <c r="B39" s="167"/>
      <c r="C39" s="167"/>
      <c r="D39" s="180">
        <v>-4.5</v>
      </c>
      <c r="E39" s="174">
        <v>30</v>
      </c>
      <c r="F39" s="180"/>
      <c r="G39" s="174">
        <v>30</v>
      </c>
      <c r="H39" s="181">
        <v>1.41</v>
      </c>
      <c r="I39" s="176">
        <v>30</v>
      </c>
      <c r="J39" s="181">
        <v>11.7</v>
      </c>
      <c r="K39" s="174">
        <v>30</v>
      </c>
      <c r="L39" s="181">
        <v>10.8</v>
      </c>
      <c r="M39" s="177">
        <v>30</v>
      </c>
      <c r="O39" s="239">
        <v>-4.7</v>
      </c>
      <c r="P39" s="174">
        <v>30</v>
      </c>
      <c r="Q39" s="239">
        <v>-5.8</v>
      </c>
      <c r="R39" s="174">
        <v>30</v>
      </c>
      <c r="S39" s="253">
        <v>1.34</v>
      </c>
      <c r="T39" s="176">
        <v>30</v>
      </c>
      <c r="U39" s="253">
        <v>10.7</v>
      </c>
      <c r="V39" s="174">
        <v>30</v>
      </c>
      <c r="W39" s="261">
        <v>9.8</v>
      </c>
      <c r="X39" s="248">
        <v>30</v>
      </c>
      <c r="AG39" s="164"/>
      <c r="AH39" s="165"/>
    </row>
    <row r="40" spans="1:34" ht="15" customHeight="1">
      <c r="A40" s="166"/>
      <c r="B40" s="167"/>
      <c r="C40" s="167"/>
      <c r="D40" s="173"/>
      <c r="E40" s="174">
        <v>31</v>
      </c>
      <c r="F40" s="173">
        <v>-5.4</v>
      </c>
      <c r="G40" s="174">
        <v>31</v>
      </c>
      <c r="H40" s="175">
        <v>1.44</v>
      </c>
      <c r="I40" s="176">
        <v>31</v>
      </c>
      <c r="J40" s="175">
        <v>11.9</v>
      </c>
      <c r="K40" s="174">
        <v>31</v>
      </c>
      <c r="L40" s="175">
        <v>11.1</v>
      </c>
      <c r="M40" s="177">
        <v>31</v>
      </c>
      <c r="O40" s="237"/>
      <c r="P40" s="174">
        <v>31</v>
      </c>
      <c r="Q40" s="237">
        <v>-5.7</v>
      </c>
      <c r="R40" s="174">
        <v>31</v>
      </c>
      <c r="S40" s="251">
        <v>1.36</v>
      </c>
      <c r="T40" s="176">
        <v>31</v>
      </c>
      <c r="U40" s="251">
        <v>10.9</v>
      </c>
      <c r="V40" s="174">
        <v>31</v>
      </c>
      <c r="W40" s="259">
        <v>10.1</v>
      </c>
      <c r="X40" s="248">
        <v>31</v>
      </c>
      <c r="AG40" s="164"/>
      <c r="AH40" s="165"/>
    </row>
    <row r="41" spans="1:34" ht="15" customHeight="1">
      <c r="A41" s="166"/>
      <c r="B41" s="167"/>
      <c r="C41" s="167"/>
      <c r="D41" s="173"/>
      <c r="E41" s="174">
        <v>32</v>
      </c>
      <c r="F41" s="173">
        <v>-5.3</v>
      </c>
      <c r="G41" s="174">
        <v>32</v>
      </c>
      <c r="H41" s="175">
        <v>1.46</v>
      </c>
      <c r="I41" s="176">
        <v>32</v>
      </c>
      <c r="J41" s="175">
        <v>12.1</v>
      </c>
      <c r="K41" s="174">
        <v>32</v>
      </c>
      <c r="L41" s="175">
        <v>11.4</v>
      </c>
      <c r="M41" s="177">
        <v>32</v>
      </c>
      <c r="O41" s="237"/>
      <c r="P41" s="174">
        <v>32</v>
      </c>
      <c r="Q41" s="237"/>
      <c r="R41" s="174">
        <v>32</v>
      </c>
      <c r="S41" s="251">
        <v>1.39</v>
      </c>
      <c r="T41" s="176">
        <v>32</v>
      </c>
      <c r="U41" s="251">
        <v>11.1</v>
      </c>
      <c r="V41" s="174">
        <v>32</v>
      </c>
      <c r="W41" s="259">
        <v>10.4</v>
      </c>
      <c r="X41" s="248">
        <v>32</v>
      </c>
      <c r="AG41" s="164"/>
      <c r="AH41" s="165"/>
    </row>
    <row r="42" spans="1:34" ht="15" customHeight="1">
      <c r="A42" s="166"/>
      <c r="B42" s="167"/>
      <c r="C42" s="167"/>
      <c r="D42" s="173">
        <v>-4.4</v>
      </c>
      <c r="E42" s="174">
        <v>33</v>
      </c>
      <c r="F42" s="173"/>
      <c r="G42" s="174">
        <v>33</v>
      </c>
      <c r="H42" s="175">
        <v>1.49</v>
      </c>
      <c r="I42" s="176">
        <v>33</v>
      </c>
      <c r="J42" s="175">
        <v>12.5</v>
      </c>
      <c r="K42" s="174">
        <v>33</v>
      </c>
      <c r="L42" s="175">
        <v>11.7</v>
      </c>
      <c r="M42" s="177">
        <v>33</v>
      </c>
      <c r="O42" s="237">
        <v>-4.6</v>
      </c>
      <c r="P42" s="174">
        <v>33</v>
      </c>
      <c r="Q42" s="237">
        <v>-5.6</v>
      </c>
      <c r="R42" s="174">
        <v>33</v>
      </c>
      <c r="S42" s="251">
        <v>1.42</v>
      </c>
      <c r="T42" s="176">
        <v>33</v>
      </c>
      <c r="U42" s="251">
        <v>11.3</v>
      </c>
      <c r="V42" s="174">
        <v>33</v>
      </c>
      <c r="W42" s="259">
        <v>10.7</v>
      </c>
      <c r="X42" s="248">
        <v>33</v>
      </c>
      <c r="AG42" s="164"/>
      <c r="AH42" s="165"/>
    </row>
    <row r="43" spans="1:34" ht="15" customHeight="1">
      <c r="A43" s="166"/>
      <c r="B43" s="167"/>
      <c r="C43" s="167"/>
      <c r="D43" s="173"/>
      <c r="E43" s="174">
        <v>34</v>
      </c>
      <c r="F43" s="173">
        <v>-5.2</v>
      </c>
      <c r="G43" s="174">
        <v>34</v>
      </c>
      <c r="H43" s="175">
        <v>1.51</v>
      </c>
      <c r="I43" s="176">
        <v>34</v>
      </c>
      <c r="J43" s="175">
        <v>12.5</v>
      </c>
      <c r="K43" s="174">
        <v>34</v>
      </c>
      <c r="L43" s="175">
        <v>12</v>
      </c>
      <c r="M43" s="177">
        <v>34</v>
      </c>
      <c r="O43" s="237"/>
      <c r="P43" s="174">
        <v>34</v>
      </c>
      <c r="Q43" s="237"/>
      <c r="R43" s="174">
        <v>34</v>
      </c>
      <c r="S43" s="251">
        <v>1.44</v>
      </c>
      <c r="T43" s="176">
        <v>34</v>
      </c>
      <c r="U43" s="251">
        <v>11.5</v>
      </c>
      <c r="V43" s="174">
        <v>34</v>
      </c>
      <c r="W43" s="259">
        <v>11</v>
      </c>
      <c r="X43" s="248">
        <v>34</v>
      </c>
      <c r="AG43" s="164"/>
      <c r="AH43" s="165"/>
    </row>
    <row r="44" spans="1:34" ht="15" customHeight="1">
      <c r="A44" s="166"/>
      <c r="B44" s="167"/>
      <c r="C44" s="167"/>
      <c r="D44" s="178"/>
      <c r="E44" s="174">
        <v>35</v>
      </c>
      <c r="F44" s="178">
        <v>-5.1</v>
      </c>
      <c r="G44" s="174">
        <v>35</v>
      </c>
      <c r="H44" s="179">
        <v>1.53</v>
      </c>
      <c r="I44" s="176">
        <v>35</v>
      </c>
      <c r="J44" s="179">
        <v>12.7</v>
      </c>
      <c r="K44" s="174">
        <v>35</v>
      </c>
      <c r="L44" s="179">
        <v>12.3</v>
      </c>
      <c r="M44" s="177">
        <v>35</v>
      </c>
      <c r="O44" s="238"/>
      <c r="P44" s="174">
        <v>35</v>
      </c>
      <c r="Q44" s="238">
        <v>-5.5</v>
      </c>
      <c r="R44" s="174">
        <v>35</v>
      </c>
      <c r="S44" s="252">
        <v>1.46</v>
      </c>
      <c r="T44" s="176">
        <v>35</v>
      </c>
      <c r="U44" s="252">
        <v>11.7</v>
      </c>
      <c r="V44" s="174">
        <v>35</v>
      </c>
      <c r="W44" s="260">
        <v>11.3</v>
      </c>
      <c r="X44" s="248">
        <v>35</v>
      </c>
      <c r="AG44" s="164"/>
      <c r="AH44" s="165"/>
    </row>
    <row r="45" spans="1:34" ht="15" customHeight="1">
      <c r="A45" s="166"/>
      <c r="B45" s="167"/>
      <c r="C45" s="167"/>
      <c r="D45" s="173">
        <v>-4.3</v>
      </c>
      <c r="E45" s="174">
        <v>36</v>
      </c>
      <c r="F45" s="173"/>
      <c r="G45" s="174">
        <v>36</v>
      </c>
      <c r="H45" s="175">
        <v>1.55</v>
      </c>
      <c r="I45" s="176">
        <v>36</v>
      </c>
      <c r="J45" s="175">
        <v>12.9</v>
      </c>
      <c r="K45" s="174">
        <v>36</v>
      </c>
      <c r="L45" s="175">
        <v>12.6</v>
      </c>
      <c r="M45" s="177">
        <v>36</v>
      </c>
      <c r="O45" s="237">
        <v>-4.5</v>
      </c>
      <c r="P45" s="174">
        <v>36</v>
      </c>
      <c r="Q45" s="237">
        <v>-5.4</v>
      </c>
      <c r="R45" s="174">
        <v>36</v>
      </c>
      <c r="S45" s="251">
        <v>1.48</v>
      </c>
      <c r="T45" s="176">
        <v>36</v>
      </c>
      <c r="U45" s="251">
        <v>11.9</v>
      </c>
      <c r="V45" s="174">
        <v>36</v>
      </c>
      <c r="W45" s="259">
        <v>11.6</v>
      </c>
      <c r="X45" s="248">
        <v>36</v>
      </c>
      <c r="AG45" s="164"/>
      <c r="AH45" s="165"/>
    </row>
    <row r="46" spans="1:34" ht="15" customHeight="1">
      <c r="A46" s="166"/>
      <c r="B46" s="167"/>
      <c r="C46" s="167"/>
      <c r="D46" s="173"/>
      <c r="E46" s="174">
        <v>37</v>
      </c>
      <c r="F46" s="173">
        <v>-5</v>
      </c>
      <c r="G46" s="174">
        <v>37</v>
      </c>
      <c r="H46" s="175"/>
      <c r="I46" s="176">
        <v>37</v>
      </c>
      <c r="J46" s="175">
        <v>13.1</v>
      </c>
      <c r="K46" s="174">
        <v>37</v>
      </c>
      <c r="L46" s="175">
        <v>13</v>
      </c>
      <c r="M46" s="177">
        <v>37</v>
      </c>
      <c r="O46" s="237"/>
      <c r="P46" s="174">
        <v>37</v>
      </c>
      <c r="Q46" s="237"/>
      <c r="R46" s="174">
        <v>37</v>
      </c>
      <c r="S46" s="251"/>
      <c r="T46" s="176">
        <v>37</v>
      </c>
      <c r="U46" s="251">
        <v>12.1</v>
      </c>
      <c r="V46" s="174">
        <v>37</v>
      </c>
      <c r="W46" s="259">
        <v>11.95</v>
      </c>
      <c r="X46" s="248">
        <v>37</v>
      </c>
      <c r="AG46" s="164"/>
      <c r="AH46" s="165"/>
    </row>
    <row r="47" spans="1:34" ht="15" customHeight="1">
      <c r="A47" s="166"/>
      <c r="B47" s="167"/>
      <c r="C47" s="167"/>
      <c r="D47" s="173"/>
      <c r="E47" s="174">
        <v>38</v>
      </c>
      <c r="F47" s="173">
        <v>-4.9</v>
      </c>
      <c r="G47" s="174">
        <v>38</v>
      </c>
      <c r="H47" s="175">
        <v>1.58</v>
      </c>
      <c r="I47" s="176">
        <v>38</v>
      </c>
      <c r="J47" s="175">
        <v>13.3</v>
      </c>
      <c r="K47" s="174">
        <v>38</v>
      </c>
      <c r="L47" s="175">
        <v>13.4</v>
      </c>
      <c r="M47" s="177">
        <v>38</v>
      </c>
      <c r="O47" s="237"/>
      <c r="P47" s="174">
        <v>38</v>
      </c>
      <c r="Q47" s="237">
        <v>-5.3</v>
      </c>
      <c r="R47" s="174">
        <v>38</v>
      </c>
      <c r="S47" s="251">
        <v>1.5</v>
      </c>
      <c r="T47" s="176">
        <v>38</v>
      </c>
      <c r="U47" s="251">
        <v>12.3</v>
      </c>
      <c r="V47" s="174">
        <v>38</v>
      </c>
      <c r="W47" s="259">
        <v>12.3</v>
      </c>
      <c r="X47" s="248">
        <v>38</v>
      </c>
      <c r="AG47" s="164"/>
      <c r="AH47" s="165"/>
    </row>
    <row r="48" spans="1:34" ht="15" customHeight="1">
      <c r="A48" s="166"/>
      <c r="B48" s="167"/>
      <c r="C48" s="167"/>
      <c r="D48" s="173">
        <v>-4.2</v>
      </c>
      <c r="E48" s="174">
        <v>39</v>
      </c>
      <c r="F48" s="173"/>
      <c r="G48" s="174">
        <v>39</v>
      </c>
      <c r="H48" s="175"/>
      <c r="I48" s="176">
        <v>39</v>
      </c>
      <c r="J48" s="175">
        <v>13.5</v>
      </c>
      <c r="K48" s="174">
        <v>39</v>
      </c>
      <c r="L48" s="175">
        <v>13.8</v>
      </c>
      <c r="M48" s="177">
        <v>39</v>
      </c>
      <c r="O48" s="237">
        <v>-4.4</v>
      </c>
      <c r="P48" s="174">
        <v>39</v>
      </c>
      <c r="Q48" s="237"/>
      <c r="R48" s="174">
        <v>39</v>
      </c>
      <c r="S48" s="251"/>
      <c r="T48" s="176">
        <v>39</v>
      </c>
      <c r="U48" s="251">
        <v>12.5</v>
      </c>
      <c r="V48" s="174">
        <v>39</v>
      </c>
      <c r="W48" s="259">
        <v>12.65</v>
      </c>
      <c r="X48" s="248">
        <v>39</v>
      </c>
      <c r="AG48" s="164"/>
      <c r="AH48" s="165"/>
    </row>
    <row r="49" spans="1:34" ht="15" customHeight="1">
      <c r="A49" s="166"/>
      <c r="B49" s="167"/>
      <c r="C49" s="167"/>
      <c r="D49" s="180"/>
      <c r="E49" s="174">
        <v>40</v>
      </c>
      <c r="F49" s="180">
        <v>-4.8</v>
      </c>
      <c r="G49" s="174">
        <v>40</v>
      </c>
      <c r="H49" s="181">
        <v>1.61</v>
      </c>
      <c r="I49" s="176">
        <v>40</v>
      </c>
      <c r="J49" s="181">
        <v>13.7</v>
      </c>
      <c r="K49" s="174">
        <v>40</v>
      </c>
      <c r="L49" s="181">
        <v>14.2</v>
      </c>
      <c r="M49" s="177">
        <v>40</v>
      </c>
      <c r="O49" s="239"/>
      <c r="P49" s="174">
        <v>40</v>
      </c>
      <c r="Q49" s="239">
        <v>-5.2</v>
      </c>
      <c r="R49" s="174">
        <v>40</v>
      </c>
      <c r="S49" s="253">
        <v>1.52</v>
      </c>
      <c r="T49" s="176">
        <v>40</v>
      </c>
      <c r="U49" s="253">
        <v>12.7</v>
      </c>
      <c r="V49" s="174">
        <v>40</v>
      </c>
      <c r="W49" s="261">
        <v>13</v>
      </c>
      <c r="X49" s="248">
        <v>40</v>
      </c>
      <c r="AG49" s="164"/>
      <c r="AH49" s="165"/>
    </row>
    <row r="50" spans="1:34" ht="15" customHeight="1">
      <c r="A50" s="166"/>
      <c r="B50" s="167"/>
      <c r="C50" s="167"/>
      <c r="D50" s="173"/>
      <c r="E50" s="174">
        <v>41</v>
      </c>
      <c r="F50" s="173"/>
      <c r="G50" s="174">
        <v>41</v>
      </c>
      <c r="H50" s="175">
        <v>1.62</v>
      </c>
      <c r="I50" s="176">
        <v>41</v>
      </c>
      <c r="J50" s="175">
        <v>13.9</v>
      </c>
      <c r="K50" s="174">
        <v>41</v>
      </c>
      <c r="L50" s="175">
        <v>14.6</v>
      </c>
      <c r="M50" s="177">
        <v>41</v>
      </c>
      <c r="O50" s="237"/>
      <c r="P50" s="174">
        <v>41</v>
      </c>
      <c r="Q50" s="237"/>
      <c r="R50" s="174">
        <v>41</v>
      </c>
      <c r="S50" s="251"/>
      <c r="T50" s="176">
        <v>41</v>
      </c>
      <c r="U50" s="251">
        <v>12.9</v>
      </c>
      <c r="V50" s="174">
        <v>41</v>
      </c>
      <c r="W50" s="259">
        <v>13.35</v>
      </c>
      <c r="X50" s="248">
        <v>41</v>
      </c>
      <c r="AG50" s="164"/>
      <c r="AH50" s="165"/>
    </row>
    <row r="51" spans="1:34" ht="15" customHeight="1">
      <c r="A51" s="166"/>
      <c r="B51" s="167"/>
      <c r="C51" s="167"/>
      <c r="D51" s="173">
        <v>-4.1</v>
      </c>
      <c r="E51" s="174">
        <v>42</v>
      </c>
      <c r="F51" s="173">
        <v>-4.7</v>
      </c>
      <c r="G51" s="174">
        <v>42</v>
      </c>
      <c r="H51" s="175">
        <v>1.63</v>
      </c>
      <c r="I51" s="176">
        <v>42</v>
      </c>
      <c r="J51" s="175">
        <v>14.1</v>
      </c>
      <c r="K51" s="174">
        <v>42</v>
      </c>
      <c r="L51" s="175">
        <v>15</v>
      </c>
      <c r="M51" s="177">
        <v>42</v>
      </c>
      <c r="O51" s="237">
        <v>-4.3</v>
      </c>
      <c r="P51" s="174">
        <v>42</v>
      </c>
      <c r="Q51" s="237">
        <v>-5.1</v>
      </c>
      <c r="R51" s="174">
        <v>42</v>
      </c>
      <c r="S51" s="251">
        <v>1.54</v>
      </c>
      <c r="T51" s="176">
        <v>42</v>
      </c>
      <c r="U51" s="251">
        <v>13.1</v>
      </c>
      <c r="V51" s="174">
        <v>42</v>
      </c>
      <c r="W51" s="259">
        <v>13.7</v>
      </c>
      <c r="X51" s="248">
        <v>42</v>
      </c>
      <c r="AG51" s="164"/>
      <c r="AH51" s="165"/>
    </row>
    <row r="52" spans="1:34" ht="15" customHeight="1">
      <c r="A52" s="166"/>
      <c r="B52" s="167"/>
      <c r="C52" s="167"/>
      <c r="D52" s="173"/>
      <c r="E52" s="174">
        <v>43</v>
      </c>
      <c r="F52" s="173"/>
      <c r="G52" s="174">
        <v>43</v>
      </c>
      <c r="H52" s="175">
        <v>1.64</v>
      </c>
      <c r="I52" s="176">
        <v>43</v>
      </c>
      <c r="J52" s="175"/>
      <c r="K52" s="174">
        <v>43</v>
      </c>
      <c r="L52" s="175"/>
      <c r="M52" s="177">
        <v>43</v>
      </c>
      <c r="O52" s="237"/>
      <c r="P52" s="174">
        <v>43</v>
      </c>
      <c r="Q52" s="237"/>
      <c r="R52" s="174">
        <v>43</v>
      </c>
      <c r="S52" s="251">
        <v>1.55</v>
      </c>
      <c r="T52" s="176">
        <v>43</v>
      </c>
      <c r="U52" s="251"/>
      <c r="V52" s="174">
        <v>43</v>
      </c>
      <c r="W52" s="259"/>
      <c r="X52" s="248">
        <v>43</v>
      </c>
      <c r="AG52" s="164"/>
      <c r="AH52" s="165"/>
    </row>
    <row r="53" spans="1:34" ht="15" customHeight="1">
      <c r="A53" s="166"/>
      <c r="B53" s="167"/>
      <c r="C53" s="167"/>
      <c r="D53" s="173"/>
      <c r="E53" s="174">
        <v>44</v>
      </c>
      <c r="F53" s="173"/>
      <c r="G53" s="174">
        <v>44</v>
      </c>
      <c r="H53" s="175">
        <v>1.66</v>
      </c>
      <c r="I53" s="176">
        <v>44</v>
      </c>
      <c r="J53" s="175"/>
      <c r="K53" s="174">
        <v>44</v>
      </c>
      <c r="L53" s="175"/>
      <c r="M53" s="177">
        <v>44</v>
      </c>
      <c r="O53" s="237"/>
      <c r="P53" s="174">
        <v>44</v>
      </c>
      <c r="Q53" s="237"/>
      <c r="R53" s="174">
        <v>44</v>
      </c>
      <c r="S53" s="251">
        <v>1.56</v>
      </c>
      <c r="T53" s="176">
        <v>44</v>
      </c>
      <c r="U53" s="251"/>
      <c r="V53" s="174">
        <v>44</v>
      </c>
      <c r="W53" s="259"/>
      <c r="X53" s="248">
        <v>44</v>
      </c>
      <c r="AG53" s="164"/>
      <c r="AH53" s="165"/>
    </row>
    <row r="54" spans="1:34" ht="15" customHeight="1" thickBot="1">
      <c r="A54" s="166"/>
      <c r="B54" s="167"/>
      <c r="C54" s="167"/>
      <c r="D54" s="178"/>
      <c r="E54" s="174">
        <v>45</v>
      </c>
      <c r="F54" s="178"/>
      <c r="G54" s="174">
        <v>45</v>
      </c>
      <c r="H54" s="179">
        <v>1.69</v>
      </c>
      <c r="I54" s="176">
        <v>45</v>
      </c>
      <c r="J54" s="179"/>
      <c r="K54" s="174">
        <v>45</v>
      </c>
      <c r="L54" s="179"/>
      <c r="M54" s="177">
        <v>45</v>
      </c>
      <c r="O54" s="240"/>
      <c r="P54" s="241">
        <v>45</v>
      </c>
      <c r="Q54" s="240"/>
      <c r="R54" s="241">
        <v>45</v>
      </c>
      <c r="S54" s="255">
        <v>1.58</v>
      </c>
      <c r="T54" s="242">
        <v>45</v>
      </c>
      <c r="U54" s="255"/>
      <c r="V54" s="241">
        <v>45</v>
      </c>
      <c r="W54" s="263"/>
      <c r="X54" s="249">
        <v>45</v>
      </c>
      <c r="AG54" s="182"/>
      <c r="AH54" s="183"/>
    </row>
  </sheetData>
  <sheetProtection/>
  <mergeCells count="2">
    <mergeCell ref="D5:M5"/>
    <mergeCell ref="O5:X5"/>
  </mergeCells>
  <printOptions gridLines="1" horizontalCentered="1"/>
  <pageMargins left="0" right="0" top="0.2" bottom="0.2" header="0.39" footer="0.39"/>
  <pageSetup fitToHeight="0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148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5.421875" style="6" bestFit="1" customWidth="1"/>
    <col min="2" max="2" width="10.7109375" style="6" customWidth="1"/>
    <col min="3" max="3" width="7.7109375" style="6" customWidth="1"/>
    <col min="4" max="4" width="5.28125" style="8" customWidth="1"/>
    <col min="5" max="5" width="3.28125" style="58" customWidth="1"/>
    <col min="6" max="6" width="5.421875" style="53" bestFit="1" customWidth="1"/>
    <col min="7" max="7" width="16.57421875" style="8" bestFit="1" customWidth="1"/>
    <col min="8" max="8" width="15.140625" style="7" bestFit="1" customWidth="1"/>
    <col min="9" max="9" width="7.7109375" style="8" customWidth="1"/>
    <col min="10" max="10" width="5.28125" style="59" customWidth="1"/>
    <col min="11" max="11" width="3.28125" style="58" customWidth="1"/>
    <col min="12" max="12" width="5.421875" style="9" bestFit="1" customWidth="1"/>
    <col min="13" max="13" width="15.421875" style="8" bestFit="1" customWidth="1"/>
    <col min="14" max="14" width="19.00390625" style="7" bestFit="1" customWidth="1"/>
    <col min="15" max="15" width="7.7109375" style="8" customWidth="1"/>
    <col min="16" max="16" width="5.28125" style="59" customWidth="1"/>
    <col min="17" max="17" width="3.28125" style="58" customWidth="1"/>
    <col min="18" max="18" width="5.421875" style="6" bestFit="1" customWidth="1"/>
    <col min="19" max="16384" width="11.421875" style="6" customWidth="1"/>
  </cols>
  <sheetData>
    <row r="1" spans="1:25" s="11" customFormat="1" ht="6.75" customHeight="1">
      <c r="A1" s="12"/>
      <c r="B1" s="13"/>
      <c r="C1" s="13"/>
      <c r="D1" s="18"/>
      <c r="E1" s="60"/>
      <c r="F1" s="14"/>
      <c r="G1" s="15"/>
      <c r="H1" s="14"/>
      <c r="I1" s="15"/>
      <c r="J1" s="61"/>
      <c r="K1" s="18"/>
      <c r="L1" s="16"/>
      <c r="M1" s="15"/>
      <c r="N1" s="14"/>
      <c r="O1" s="15"/>
      <c r="P1" s="61"/>
      <c r="Q1" s="62"/>
      <c r="S1" s="339"/>
      <c r="T1" s="339"/>
      <c r="U1" s="339"/>
      <c r="V1" s="339"/>
      <c r="W1" s="392"/>
      <c r="X1" s="392"/>
      <c r="Y1" s="392"/>
    </row>
    <row r="2" spans="1:36" s="27" customFormat="1" ht="15.75" customHeight="1">
      <c r="A2" s="28"/>
      <c r="B2" s="30" t="s">
        <v>0</v>
      </c>
      <c r="C2" s="29"/>
      <c r="D2" s="33"/>
      <c r="E2" s="63"/>
      <c r="F2" s="30"/>
      <c r="G2" s="31"/>
      <c r="H2" s="37"/>
      <c r="I2" s="33"/>
      <c r="J2" s="31" t="s">
        <v>55</v>
      </c>
      <c r="K2" s="33"/>
      <c r="L2" s="34"/>
      <c r="M2" s="33"/>
      <c r="N2" s="32"/>
      <c r="O2" s="35"/>
      <c r="P2" s="64"/>
      <c r="Q2" s="36"/>
      <c r="R2" s="35"/>
      <c r="S2" s="387"/>
      <c r="T2" s="387"/>
      <c r="U2" s="387"/>
      <c r="V2" s="387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</row>
    <row r="3" spans="1:36" s="27" customFormat="1" ht="15.75" customHeight="1">
      <c r="A3" s="28"/>
      <c r="B3" s="31" t="s">
        <v>29</v>
      </c>
      <c r="C3" s="29"/>
      <c r="D3" s="313" t="s">
        <v>30</v>
      </c>
      <c r="E3" s="31"/>
      <c r="F3" s="30"/>
      <c r="G3" s="31"/>
      <c r="H3" s="30"/>
      <c r="I3" s="32"/>
      <c r="J3" s="31" t="s">
        <v>235</v>
      </c>
      <c r="K3" s="34"/>
      <c r="L3" s="64"/>
      <c r="M3" s="32"/>
      <c r="N3" s="65"/>
      <c r="O3" s="65"/>
      <c r="P3" s="65"/>
      <c r="Q3" s="65"/>
      <c r="R3" s="388"/>
      <c r="S3" s="387"/>
      <c r="T3" s="387"/>
      <c r="U3" s="387"/>
      <c r="V3" s="387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</row>
    <row r="4" spans="1:36" s="11" customFormat="1" ht="8.25" customHeight="1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90"/>
      <c r="R4" s="339"/>
      <c r="S4" s="339"/>
      <c r="T4" s="339"/>
      <c r="U4" s="339"/>
      <c r="V4" s="339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</row>
    <row r="5" spans="1:36" s="11" customFormat="1" ht="6.75" customHeight="1">
      <c r="A5" s="22"/>
      <c r="B5" s="186"/>
      <c r="C5" s="186"/>
      <c r="D5" s="189"/>
      <c r="E5" s="202"/>
      <c r="F5" s="23"/>
      <c r="G5" s="188"/>
      <c r="H5" s="187"/>
      <c r="I5" s="188"/>
      <c r="J5" s="196"/>
      <c r="K5" s="189"/>
      <c r="L5" s="24"/>
      <c r="M5" s="188"/>
      <c r="N5" s="187"/>
      <c r="O5" s="188"/>
      <c r="P5" s="196"/>
      <c r="Q5" s="189"/>
      <c r="R5" s="339"/>
      <c r="S5" s="339"/>
      <c r="T5" s="339"/>
      <c r="U5" s="339"/>
      <c r="V5" s="339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</row>
    <row r="6" spans="1:61" ht="15.75" customHeight="1">
      <c r="A6" s="222"/>
      <c r="B6" s="222"/>
      <c r="C6" s="222"/>
      <c r="D6" s="222"/>
      <c r="E6" s="223"/>
      <c r="F6" s="52"/>
      <c r="G6" s="197"/>
      <c r="H6" s="201" t="s">
        <v>4</v>
      </c>
      <c r="I6" s="198"/>
      <c r="J6" s="199"/>
      <c r="K6" s="200"/>
      <c r="L6" s="67"/>
      <c r="M6" s="385"/>
      <c r="N6" s="385"/>
      <c r="O6" s="385"/>
      <c r="P6" s="385"/>
      <c r="Q6" s="386"/>
      <c r="R6" s="79"/>
      <c r="S6" s="79"/>
      <c r="T6" s="79"/>
      <c r="U6" s="79"/>
      <c r="V6" s="79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</row>
    <row r="7" spans="1:61" s="68" customFormat="1" ht="12">
      <c r="A7" s="373"/>
      <c r="B7" s="373"/>
      <c r="C7" s="373"/>
      <c r="D7" s="374"/>
      <c r="E7" s="374"/>
      <c r="F7" s="73"/>
      <c r="G7" s="69" t="s">
        <v>31</v>
      </c>
      <c r="H7" s="70" t="s">
        <v>27</v>
      </c>
      <c r="I7" s="70"/>
      <c r="J7" s="71" t="s">
        <v>15</v>
      </c>
      <c r="K7" s="205"/>
      <c r="L7" s="78"/>
      <c r="M7" s="373"/>
      <c r="N7" s="373"/>
      <c r="O7" s="373"/>
      <c r="P7" s="374"/>
      <c r="Q7" s="374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</row>
    <row r="8" spans="1:61" s="79" customFormat="1" ht="12" customHeight="1">
      <c r="A8" s="135"/>
      <c r="B8" s="135"/>
      <c r="C8" s="135"/>
      <c r="D8" s="375"/>
      <c r="E8" s="376"/>
      <c r="F8" s="83"/>
      <c r="G8" s="369" t="s">
        <v>119</v>
      </c>
      <c r="H8" s="369" t="s">
        <v>120</v>
      </c>
      <c r="I8" s="323" t="s">
        <v>92</v>
      </c>
      <c r="J8" s="316">
        <v>74</v>
      </c>
      <c r="K8" s="433">
        <v>1</v>
      </c>
      <c r="L8" s="87"/>
      <c r="M8" s="135"/>
      <c r="N8" s="135"/>
      <c r="O8" s="135"/>
      <c r="P8" s="375"/>
      <c r="Q8" s="376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</row>
    <row r="9" spans="1:61" s="79" customFormat="1" ht="12" customHeight="1">
      <c r="A9" s="135"/>
      <c r="B9" s="135"/>
      <c r="C9" s="135"/>
      <c r="D9" s="375"/>
      <c r="E9" s="376"/>
      <c r="F9" s="83"/>
      <c r="G9" s="365" t="s">
        <v>209</v>
      </c>
      <c r="H9" s="364" t="s">
        <v>124</v>
      </c>
      <c r="I9" s="323" t="s">
        <v>92</v>
      </c>
      <c r="J9" s="316">
        <v>70</v>
      </c>
      <c r="K9" s="433">
        <v>2</v>
      </c>
      <c r="L9" s="87"/>
      <c r="M9" s="135"/>
      <c r="N9" s="135"/>
      <c r="O9" s="135"/>
      <c r="P9" s="375"/>
      <c r="Q9" s="376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</row>
    <row r="10" spans="1:61" s="79" customFormat="1" ht="12" customHeight="1">
      <c r="A10" s="135"/>
      <c r="B10" s="135"/>
      <c r="C10" s="135"/>
      <c r="D10" s="375"/>
      <c r="E10" s="376"/>
      <c r="F10" s="83"/>
      <c r="G10" s="369" t="s">
        <v>421</v>
      </c>
      <c r="H10" s="369" t="s">
        <v>422</v>
      </c>
      <c r="I10" s="323" t="s">
        <v>127</v>
      </c>
      <c r="J10" s="316">
        <v>64</v>
      </c>
      <c r="K10" s="433">
        <v>3</v>
      </c>
      <c r="L10" s="87"/>
      <c r="M10" s="135"/>
      <c r="N10" s="135"/>
      <c r="O10" s="135"/>
      <c r="P10" s="375"/>
      <c r="Q10" s="376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</row>
    <row r="11" spans="1:61" s="79" customFormat="1" ht="12" customHeight="1">
      <c r="A11" s="377"/>
      <c r="B11" s="378"/>
      <c r="C11" s="377"/>
      <c r="D11" s="375"/>
      <c r="E11" s="376"/>
      <c r="F11" s="83"/>
      <c r="G11" s="448" t="s">
        <v>224</v>
      </c>
      <c r="H11" s="449" t="s">
        <v>225</v>
      </c>
      <c r="I11" s="323" t="s">
        <v>143</v>
      </c>
      <c r="J11" s="316">
        <v>64</v>
      </c>
      <c r="K11" s="433">
        <v>3</v>
      </c>
      <c r="L11" s="87"/>
      <c r="M11" s="377"/>
      <c r="N11" s="378"/>
      <c r="O11" s="377"/>
      <c r="P11" s="375"/>
      <c r="Q11" s="376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</row>
    <row r="12" spans="1:61" s="79" customFormat="1" ht="12" customHeight="1">
      <c r="A12" s="135"/>
      <c r="B12" s="135"/>
      <c r="C12" s="135"/>
      <c r="D12" s="375"/>
      <c r="E12" s="376"/>
      <c r="F12" s="83"/>
      <c r="G12" s="369"/>
      <c r="H12" s="369"/>
      <c r="I12" s="323"/>
      <c r="J12" s="81"/>
      <c r="K12" s="317"/>
      <c r="L12" s="87"/>
      <c r="M12" s="135"/>
      <c r="N12" s="135"/>
      <c r="O12" s="135"/>
      <c r="P12" s="375"/>
      <c r="Q12" s="376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</row>
    <row r="13" spans="1:61" s="68" customFormat="1" ht="12">
      <c r="A13" s="373"/>
      <c r="B13" s="373"/>
      <c r="C13" s="373"/>
      <c r="D13" s="379"/>
      <c r="E13" s="380"/>
      <c r="F13" s="83"/>
      <c r="G13" s="89" t="s">
        <v>34</v>
      </c>
      <c r="H13" s="90" t="s">
        <v>26</v>
      </c>
      <c r="I13" s="90"/>
      <c r="J13" s="91"/>
      <c r="K13" s="92"/>
      <c r="L13" s="87"/>
      <c r="M13" s="373"/>
      <c r="N13" s="373"/>
      <c r="O13" s="373"/>
      <c r="P13" s="379"/>
      <c r="Q13" s="380"/>
      <c r="V13" s="79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393"/>
      <c r="BB13" s="393"/>
      <c r="BC13" s="393"/>
      <c r="BD13" s="393"/>
      <c r="BE13" s="393"/>
      <c r="BF13" s="393"/>
      <c r="BG13" s="393"/>
      <c r="BH13" s="393"/>
      <c r="BI13" s="393"/>
    </row>
    <row r="14" spans="1:61" s="79" customFormat="1" ht="12" customHeight="1">
      <c r="A14" s="135"/>
      <c r="B14" s="135"/>
      <c r="C14" s="135"/>
      <c r="D14" s="375"/>
      <c r="E14" s="376"/>
      <c r="F14" s="83"/>
      <c r="G14" s="369" t="s">
        <v>100</v>
      </c>
      <c r="H14" s="369" t="s">
        <v>101</v>
      </c>
      <c r="I14" s="323" t="s">
        <v>92</v>
      </c>
      <c r="J14" s="316">
        <v>76</v>
      </c>
      <c r="K14" s="433">
        <v>1</v>
      </c>
      <c r="L14" s="87"/>
      <c r="M14" s="135"/>
      <c r="N14" s="135"/>
      <c r="O14" s="135"/>
      <c r="P14" s="375"/>
      <c r="Q14" s="376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</row>
    <row r="15" spans="1:61" s="79" customFormat="1" ht="12" customHeight="1">
      <c r="A15" s="135"/>
      <c r="B15" s="135"/>
      <c r="C15" s="135"/>
      <c r="D15" s="375"/>
      <c r="E15" s="376"/>
      <c r="F15" s="83"/>
      <c r="G15" s="369" t="s">
        <v>356</v>
      </c>
      <c r="H15" s="369" t="s">
        <v>357</v>
      </c>
      <c r="I15" s="323" t="s">
        <v>300</v>
      </c>
      <c r="J15" s="316">
        <v>74</v>
      </c>
      <c r="K15" s="433">
        <v>2</v>
      </c>
      <c r="L15" s="87"/>
      <c r="M15" s="135"/>
      <c r="N15" s="135"/>
      <c r="O15" s="135"/>
      <c r="P15" s="375"/>
      <c r="Q15" s="376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</row>
    <row r="16" spans="1:61" s="79" customFormat="1" ht="12" customHeight="1">
      <c r="A16" s="135"/>
      <c r="B16" s="135"/>
      <c r="C16" s="135"/>
      <c r="D16" s="375"/>
      <c r="E16" s="376"/>
      <c r="F16" s="83"/>
      <c r="G16" s="365" t="s">
        <v>192</v>
      </c>
      <c r="H16" s="364" t="s">
        <v>193</v>
      </c>
      <c r="I16" s="323" t="s">
        <v>143</v>
      </c>
      <c r="J16" s="316">
        <v>72</v>
      </c>
      <c r="K16" s="433">
        <v>3</v>
      </c>
      <c r="L16" s="87"/>
      <c r="M16" s="135"/>
      <c r="N16" s="135"/>
      <c r="O16" s="135"/>
      <c r="P16" s="375"/>
      <c r="Q16" s="37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</row>
    <row r="17" spans="1:61" s="79" customFormat="1" ht="12" customHeight="1">
      <c r="A17" s="135"/>
      <c r="B17" s="135"/>
      <c r="C17" s="135"/>
      <c r="D17" s="375"/>
      <c r="E17" s="376"/>
      <c r="F17" s="83"/>
      <c r="G17" s="369"/>
      <c r="H17" s="369"/>
      <c r="I17" s="323"/>
      <c r="J17" s="81"/>
      <c r="K17" s="317"/>
      <c r="L17" s="87"/>
      <c r="M17" s="135"/>
      <c r="N17" s="135"/>
      <c r="O17" s="135"/>
      <c r="P17" s="375"/>
      <c r="Q17" s="37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</row>
    <row r="18" spans="1:61" s="68" customFormat="1" ht="12">
      <c r="A18" s="373"/>
      <c r="B18" s="373"/>
      <c r="C18" s="373"/>
      <c r="D18" s="379"/>
      <c r="E18" s="380"/>
      <c r="F18" s="83"/>
      <c r="G18" s="97" t="s">
        <v>35</v>
      </c>
      <c r="H18" s="98" t="s">
        <v>27</v>
      </c>
      <c r="I18" s="98"/>
      <c r="J18" s="99"/>
      <c r="K18" s="100"/>
      <c r="L18" s="87"/>
      <c r="M18" s="373"/>
      <c r="N18" s="373"/>
      <c r="O18" s="373"/>
      <c r="P18" s="379"/>
      <c r="Q18" s="380"/>
      <c r="V18" s="79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3"/>
      <c r="BH18" s="393"/>
      <c r="BI18" s="393"/>
    </row>
    <row r="19" spans="1:61" s="79" customFormat="1" ht="12" customHeight="1">
      <c r="A19" s="135"/>
      <c r="B19" s="135"/>
      <c r="C19" s="135"/>
      <c r="D19" s="375"/>
      <c r="E19" s="376"/>
      <c r="F19" s="83"/>
      <c r="G19" s="369" t="s">
        <v>265</v>
      </c>
      <c r="H19" s="369" t="s">
        <v>266</v>
      </c>
      <c r="I19" s="372" t="s">
        <v>92</v>
      </c>
      <c r="J19" s="431">
        <v>58</v>
      </c>
      <c r="K19" s="433">
        <v>1</v>
      </c>
      <c r="L19" s="87"/>
      <c r="M19" s="135"/>
      <c r="N19" s="135"/>
      <c r="O19" s="135"/>
      <c r="P19" s="375"/>
      <c r="Q19" s="376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</row>
    <row r="20" spans="1:61" s="79" customFormat="1" ht="12" customHeight="1">
      <c r="A20" s="135"/>
      <c r="B20" s="135"/>
      <c r="C20" s="135"/>
      <c r="D20" s="375"/>
      <c r="E20" s="376"/>
      <c r="F20" s="83"/>
      <c r="G20" s="365" t="s">
        <v>213</v>
      </c>
      <c r="H20" s="364" t="s">
        <v>214</v>
      </c>
      <c r="I20" s="372" t="s">
        <v>92</v>
      </c>
      <c r="J20" s="431">
        <v>54</v>
      </c>
      <c r="K20" s="433">
        <v>2</v>
      </c>
      <c r="L20" s="87"/>
      <c r="M20" s="135"/>
      <c r="N20" s="135"/>
      <c r="O20" s="135"/>
      <c r="P20" s="375"/>
      <c r="Q20" s="37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</row>
    <row r="21" spans="1:61" s="79" customFormat="1" ht="12" customHeight="1">
      <c r="A21" s="135"/>
      <c r="B21" s="135"/>
      <c r="C21" s="135"/>
      <c r="D21" s="375"/>
      <c r="E21" s="376"/>
      <c r="F21" s="83"/>
      <c r="G21" s="360" t="s">
        <v>352</v>
      </c>
      <c r="H21" s="370" t="s">
        <v>353</v>
      </c>
      <c r="I21" s="323" t="s">
        <v>300</v>
      </c>
      <c r="J21" s="431">
        <v>53</v>
      </c>
      <c r="K21" s="433">
        <v>3</v>
      </c>
      <c r="L21" s="87"/>
      <c r="M21" s="135"/>
      <c r="N21" s="135"/>
      <c r="O21" s="135"/>
      <c r="P21" s="375"/>
      <c r="Q21" s="376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</row>
    <row r="22" spans="1:61" s="79" customFormat="1" ht="12" customHeight="1">
      <c r="A22" s="135"/>
      <c r="B22" s="135"/>
      <c r="C22" s="135"/>
      <c r="D22" s="375"/>
      <c r="E22" s="376"/>
      <c r="F22" s="83"/>
      <c r="G22" s="369"/>
      <c r="H22" s="369"/>
      <c r="I22" s="372"/>
      <c r="J22" s="81"/>
      <c r="K22" s="317"/>
      <c r="L22" s="87"/>
      <c r="M22" s="135"/>
      <c r="N22" s="135"/>
      <c r="O22" s="135"/>
      <c r="P22" s="375"/>
      <c r="Q22" s="37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</row>
    <row r="23" spans="1:61" s="68" customFormat="1" ht="12">
      <c r="A23" s="373"/>
      <c r="B23" s="373"/>
      <c r="C23" s="373"/>
      <c r="D23" s="379"/>
      <c r="E23" s="380"/>
      <c r="F23" s="83"/>
      <c r="G23" s="104" t="s">
        <v>35</v>
      </c>
      <c r="H23" s="105" t="s">
        <v>26</v>
      </c>
      <c r="I23" s="105"/>
      <c r="J23" s="106"/>
      <c r="K23" s="107"/>
      <c r="L23" s="87"/>
      <c r="M23" s="373"/>
      <c r="N23" s="373"/>
      <c r="O23" s="373"/>
      <c r="P23" s="379"/>
      <c r="Q23" s="380"/>
      <c r="V23" s="79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3"/>
      <c r="BH23" s="393"/>
      <c r="BI23" s="393"/>
    </row>
    <row r="24" spans="1:61" s="79" customFormat="1" ht="12" customHeight="1">
      <c r="A24" s="381"/>
      <c r="B24" s="381"/>
      <c r="C24" s="382"/>
      <c r="D24" s="375"/>
      <c r="E24" s="376"/>
      <c r="F24" s="83"/>
      <c r="G24" s="367" t="s">
        <v>248</v>
      </c>
      <c r="H24" s="367" t="s">
        <v>229</v>
      </c>
      <c r="I24" s="323" t="s">
        <v>92</v>
      </c>
      <c r="J24" s="431">
        <v>56</v>
      </c>
      <c r="K24" s="433">
        <v>1</v>
      </c>
      <c r="L24" s="87"/>
      <c r="M24" s="381"/>
      <c r="N24" s="381"/>
      <c r="O24" s="382"/>
      <c r="P24" s="375"/>
      <c r="Q24" s="37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</row>
    <row r="25" spans="1:61" s="79" customFormat="1" ht="12" customHeight="1">
      <c r="A25" s="383"/>
      <c r="B25" s="381"/>
      <c r="C25" s="382"/>
      <c r="D25" s="375"/>
      <c r="E25" s="376"/>
      <c r="F25" s="83"/>
      <c r="G25" s="362" t="s">
        <v>346</v>
      </c>
      <c r="H25" s="362" t="s">
        <v>350</v>
      </c>
      <c r="I25" s="323" t="s">
        <v>300</v>
      </c>
      <c r="J25" s="431">
        <v>55</v>
      </c>
      <c r="K25" s="433">
        <v>2</v>
      </c>
      <c r="L25" s="87"/>
      <c r="M25" s="383"/>
      <c r="N25" s="381"/>
      <c r="O25" s="382"/>
      <c r="P25" s="375"/>
      <c r="Q25" s="37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</row>
    <row r="26" spans="1:61" s="79" customFormat="1" ht="12" customHeight="1">
      <c r="A26" s="381"/>
      <c r="B26" s="381"/>
      <c r="C26" s="382"/>
      <c r="D26" s="375"/>
      <c r="E26" s="376"/>
      <c r="F26" s="83"/>
      <c r="G26" s="369" t="s">
        <v>290</v>
      </c>
      <c r="H26" s="369" t="s">
        <v>134</v>
      </c>
      <c r="I26" s="323" t="s">
        <v>143</v>
      </c>
      <c r="J26" s="431">
        <v>50</v>
      </c>
      <c r="K26" s="433">
        <v>3</v>
      </c>
      <c r="L26" s="87"/>
      <c r="M26" s="381"/>
      <c r="N26" s="381"/>
      <c r="O26" s="382"/>
      <c r="P26" s="375"/>
      <c r="Q26" s="37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</row>
    <row r="27" spans="1:61" s="79" customFormat="1" ht="12" customHeight="1">
      <c r="A27" s="384"/>
      <c r="B27" s="384"/>
      <c r="C27" s="384"/>
      <c r="D27" s="375"/>
      <c r="E27" s="376"/>
      <c r="F27" s="83"/>
      <c r="G27" s="191"/>
      <c r="H27" s="193"/>
      <c r="I27" s="193"/>
      <c r="J27" s="81"/>
      <c r="K27" s="82"/>
      <c r="L27" s="87"/>
      <c r="M27" s="384"/>
      <c r="N27" s="384"/>
      <c r="O27" s="384"/>
      <c r="P27" s="375"/>
      <c r="Q27" s="37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</row>
    <row r="28" spans="1:61" s="11" customFormat="1" ht="15.75">
      <c r="A28" s="491"/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S28" s="339"/>
      <c r="T28" s="339"/>
      <c r="V28" s="79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</row>
    <row r="29" spans="1:61" s="68" customFormat="1" ht="15.75">
      <c r="A29" s="69" t="s">
        <v>31</v>
      </c>
      <c r="B29" s="70" t="s">
        <v>27</v>
      </c>
      <c r="C29" s="70"/>
      <c r="D29" s="204" t="s">
        <v>32</v>
      </c>
      <c r="E29" s="205"/>
      <c r="F29" s="73"/>
      <c r="G29" s="197"/>
      <c r="H29" s="201" t="s">
        <v>36</v>
      </c>
      <c r="I29" s="198"/>
      <c r="J29" s="199"/>
      <c r="K29" s="200"/>
      <c r="L29" s="78"/>
      <c r="M29" s="74" t="s">
        <v>31</v>
      </c>
      <c r="N29" s="75" t="s">
        <v>27</v>
      </c>
      <c r="O29" s="76"/>
      <c r="P29" s="228" t="s">
        <v>33</v>
      </c>
      <c r="Q29" s="205"/>
      <c r="V29" s="79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3"/>
      <c r="BH29" s="393"/>
      <c r="BI29" s="393"/>
    </row>
    <row r="30" spans="1:61" s="79" customFormat="1" ht="12" customHeight="1">
      <c r="A30" s="369" t="s">
        <v>199</v>
      </c>
      <c r="B30" s="369" t="s">
        <v>131</v>
      </c>
      <c r="C30" s="323" t="s">
        <v>92</v>
      </c>
      <c r="D30" s="318">
        <v>5</v>
      </c>
      <c r="E30" s="432">
        <v>1</v>
      </c>
      <c r="F30" s="434" t="s">
        <v>472</v>
      </c>
      <c r="G30" s="206"/>
      <c r="H30" s="207"/>
      <c r="I30" s="206"/>
      <c r="J30" s="208"/>
      <c r="K30" s="209"/>
      <c r="L30" s="87"/>
      <c r="M30" s="369" t="s">
        <v>224</v>
      </c>
      <c r="N30" s="369" t="s">
        <v>225</v>
      </c>
      <c r="O30" s="323" t="s">
        <v>143</v>
      </c>
      <c r="P30" s="318">
        <v>5.9</v>
      </c>
      <c r="Q30" s="442">
        <v>1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</row>
    <row r="31" spans="1:61" s="79" customFormat="1" ht="12" customHeight="1">
      <c r="A31" s="365" t="s">
        <v>119</v>
      </c>
      <c r="B31" s="364" t="s">
        <v>120</v>
      </c>
      <c r="C31" s="323" t="s">
        <v>92</v>
      </c>
      <c r="D31" s="318">
        <v>5</v>
      </c>
      <c r="E31" s="432">
        <v>2</v>
      </c>
      <c r="F31" s="434" t="s">
        <v>473</v>
      </c>
      <c r="G31" s="206"/>
      <c r="H31" s="207"/>
      <c r="I31" s="206"/>
      <c r="J31" s="208"/>
      <c r="K31" s="209"/>
      <c r="L31" s="87"/>
      <c r="M31" s="369" t="s">
        <v>290</v>
      </c>
      <c r="N31" s="369" t="s">
        <v>324</v>
      </c>
      <c r="O31" s="323" t="s">
        <v>143</v>
      </c>
      <c r="P31" s="318">
        <v>6</v>
      </c>
      <c r="Q31" s="442">
        <v>2</v>
      </c>
      <c r="R31" s="319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</row>
    <row r="32" spans="1:61" s="79" customFormat="1" ht="12" customHeight="1">
      <c r="A32" s="360" t="s">
        <v>158</v>
      </c>
      <c r="B32" s="370" t="s">
        <v>125</v>
      </c>
      <c r="C32" s="323" t="s">
        <v>92</v>
      </c>
      <c r="D32" s="318">
        <v>5.1</v>
      </c>
      <c r="E32" s="432">
        <v>3</v>
      </c>
      <c r="F32" s="434" t="s">
        <v>468</v>
      </c>
      <c r="G32" s="206"/>
      <c r="H32" s="207"/>
      <c r="I32" s="206"/>
      <c r="J32" s="208"/>
      <c r="K32" s="209"/>
      <c r="L32" s="87"/>
      <c r="M32" s="369" t="s">
        <v>281</v>
      </c>
      <c r="N32" s="369" t="s">
        <v>230</v>
      </c>
      <c r="O32" s="323" t="s">
        <v>92</v>
      </c>
      <c r="P32" s="318">
        <v>6.1</v>
      </c>
      <c r="Q32" s="442">
        <v>3</v>
      </c>
      <c r="R32" s="434" t="s">
        <v>468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</row>
    <row r="33" spans="1:61" s="79" customFormat="1" ht="12" customHeight="1">
      <c r="A33" s="360" t="s">
        <v>209</v>
      </c>
      <c r="B33" s="370" t="s">
        <v>124</v>
      </c>
      <c r="C33" s="323" t="s">
        <v>92</v>
      </c>
      <c r="D33" s="318">
        <v>5.1</v>
      </c>
      <c r="E33" s="432">
        <v>4</v>
      </c>
      <c r="F33" s="434" t="s">
        <v>474</v>
      </c>
      <c r="G33" s="206"/>
      <c r="H33" s="207"/>
      <c r="I33" s="206"/>
      <c r="J33" s="208"/>
      <c r="K33" s="209"/>
      <c r="L33" s="87"/>
      <c r="M33" s="369" t="s">
        <v>126</v>
      </c>
      <c r="N33" s="369" t="s">
        <v>123</v>
      </c>
      <c r="O33" s="323" t="s">
        <v>92</v>
      </c>
      <c r="P33" s="318">
        <v>6.1</v>
      </c>
      <c r="Q33" s="442">
        <v>4</v>
      </c>
      <c r="R33" s="435" t="s">
        <v>475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</row>
    <row r="34" spans="1:61" s="79" customFormat="1" ht="12" customHeight="1">
      <c r="A34" s="437"/>
      <c r="B34" s="438"/>
      <c r="C34" s="439"/>
      <c r="D34" s="124"/>
      <c r="E34" s="432"/>
      <c r="F34" s="83"/>
      <c r="G34" s="206"/>
      <c r="H34" s="207"/>
      <c r="I34" s="206"/>
      <c r="J34" s="208"/>
      <c r="K34" s="209"/>
      <c r="L34" s="87"/>
      <c r="M34" s="369" t="s">
        <v>202</v>
      </c>
      <c r="N34" s="369" t="s">
        <v>203</v>
      </c>
      <c r="O34" s="323" t="s">
        <v>92</v>
      </c>
      <c r="P34" s="318">
        <v>6.1</v>
      </c>
      <c r="Q34" s="442">
        <v>5</v>
      </c>
      <c r="R34" s="435" t="s">
        <v>476</v>
      </c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</row>
    <row r="35" spans="1:61" s="68" customFormat="1" ht="12">
      <c r="A35" s="89" t="s">
        <v>34</v>
      </c>
      <c r="B35" s="90" t="s">
        <v>26</v>
      </c>
      <c r="C35" s="90"/>
      <c r="D35" s="125"/>
      <c r="E35" s="440"/>
      <c r="F35" s="83"/>
      <c r="G35" s="210"/>
      <c r="H35" s="211"/>
      <c r="I35" s="210"/>
      <c r="J35" s="212"/>
      <c r="K35" s="213"/>
      <c r="L35" s="87"/>
      <c r="M35" s="93" t="s">
        <v>34</v>
      </c>
      <c r="N35" s="94" t="s">
        <v>26</v>
      </c>
      <c r="O35" s="95"/>
      <c r="P35" s="127"/>
      <c r="Q35" s="96"/>
      <c r="U35" s="79"/>
      <c r="V35" s="79"/>
      <c r="W35" s="55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</row>
    <row r="36" spans="1:61" s="79" customFormat="1" ht="12" customHeight="1">
      <c r="A36" s="369" t="s">
        <v>192</v>
      </c>
      <c r="B36" s="369" t="s">
        <v>193</v>
      </c>
      <c r="C36" s="323" t="s">
        <v>143</v>
      </c>
      <c r="D36" s="318">
        <v>5</v>
      </c>
      <c r="E36" s="432">
        <v>1</v>
      </c>
      <c r="F36" s="83"/>
      <c r="G36" s="206"/>
      <c r="H36" s="207"/>
      <c r="I36" s="206"/>
      <c r="J36" s="208"/>
      <c r="K36" s="209"/>
      <c r="L36" s="87"/>
      <c r="M36" s="445" t="s">
        <v>356</v>
      </c>
      <c r="N36" s="445" t="s">
        <v>357</v>
      </c>
      <c r="O36" s="323" t="s">
        <v>300</v>
      </c>
      <c r="P36" s="318">
        <v>6.2</v>
      </c>
      <c r="Q36" s="442">
        <v>1</v>
      </c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</row>
    <row r="37" spans="1:61" s="79" customFormat="1" ht="12" customHeight="1">
      <c r="A37" s="365" t="s">
        <v>161</v>
      </c>
      <c r="B37" s="364" t="s">
        <v>196</v>
      </c>
      <c r="C37" s="323" t="s">
        <v>143</v>
      </c>
      <c r="D37" s="318">
        <v>5.1</v>
      </c>
      <c r="E37" s="432">
        <v>2</v>
      </c>
      <c r="F37" s="83"/>
      <c r="G37" s="206"/>
      <c r="H37" s="207"/>
      <c r="I37" s="206"/>
      <c r="J37" s="208"/>
      <c r="K37" s="209"/>
      <c r="L37" s="87"/>
      <c r="M37" s="445" t="s">
        <v>98</v>
      </c>
      <c r="N37" s="445" t="s">
        <v>99</v>
      </c>
      <c r="O37" s="323" t="s">
        <v>92</v>
      </c>
      <c r="P37" s="318">
        <v>6.4</v>
      </c>
      <c r="Q37" s="442">
        <v>2</v>
      </c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</row>
    <row r="38" spans="1:61" s="79" customFormat="1" ht="12" customHeight="1">
      <c r="A38" s="364" t="s">
        <v>147</v>
      </c>
      <c r="B38" s="364" t="s">
        <v>148</v>
      </c>
      <c r="C38" s="323" t="s">
        <v>92</v>
      </c>
      <c r="D38" s="318">
        <v>5.2</v>
      </c>
      <c r="E38" s="432">
        <v>3</v>
      </c>
      <c r="F38" s="83"/>
      <c r="G38" s="206"/>
      <c r="H38" s="207"/>
      <c r="I38" s="206"/>
      <c r="J38" s="208"/>
      <c r="K38" s="209"/>
      <c r="L38" s="87"/>
      <c r="M38" s="446" t="s">
        <v>149</v>
      </c>
      <c r="N38" s="447" t="s">
        <v>150</v>
      </c>
      <c r="O38" s="323" t="s">
        <v>143</v>
      </c>
      <c r="P38" s="318">
        <v>6.5</v>
      </c>
      <c r="Q38" s="442">
        <v>3</v>
      </c>
      <c r="R38" s="434" t="s">
        <v>469</v>
      </c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</row>
    <row r="39" spans="1:61" s="79" customFormat="1" ht="12" customHeight="1">
      <c r="A39" s="120"/>
      <c r="B39" s="121"/>
      <c r="C39" s="122"/>
      <c r="D39" s="124"/>
      <c r="E39" s="116"/>
      <c r="F39" s="83"/>
      <c r="G39" s="206"/>
      <c r="H39" s="207"/>
      <c r="I39" s="206"/>
      <c r="J39" s="208"/>
      <c r="K39" s="209"/>
      <c r="L39" s="87"/>
      <c r="M39" s="364" t="s">
        <v>151</v>
      </c>
      <c r="N39" s="447" t="s">
        <v>152</v>
      </c>
      <c r="O39" s="314" t="s">
        <v>143</v>
      </c>
      <c r="P39" s="318">
        <v>6.5</v>
      </c>
      <c r="Q39" s="442">
        <v>4</v>
      </c>
      <c r="R39" s="435" t="s">
        <v>470</v>
      </c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</row>
    <row r="40" spans="1:61" s="79" customFormat="1" ht="12" customHeight="1">
      <c r="A40" s="120"/>
      <c r="B40" s="121"/>
      <c r="C40" s="122"/>
      <c r="D40" s="124"/>
      <c r="E40" s="116"/>
      <c r="F40" s="83"/>
      <c r="G40" s="206"/>
      <c r="H40" s="207"/>
      <c r="I40" s="206"/>
      <c r="J40" s="208"/>
      <c r="K40" s="209"/>
      <c r="L40" s="87"/>
      <c r="M40" s="364" t="s">
        <v>100</v>
      </c>
      <c r="N40" s="447" t="s">
        <v>101</v>
      </c>
      <c r="O40" s="314" t="s">
        <v>92</v>
      </c>
      <c r="P40" s="318">
        <v>6.5</v>
      </c>
      <c r="Q40" s="442">
        <v>5</v>
      </c>
      <c r="R40" s="435" t="s">
        <v>471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</row>
    <row r="41" spans="1:61" s="68" customFormat="1" ht="12">
      <c r="A41" s="97" t="s">
        <v>35</v>
      </c>
      <c r="B41" s="98" t="s">
        <v>27</v>
      </c>
      <c r="C41" s="98"/>
      <c r="D41" s="128"/>
      <c r="E41" s="441"/>
      <c r="F41" s="83"/>
      <c r="G41" s="213"/>
      <c r="H41" s="214"/>
      <c r="I41" s="213"/>
      <c r="J41" s="215"/>
      <c r="K41" s="216"/>
      <c r="L41" s="87"/>
      <c r="M41" s="101" t="s">
        <v>35</v>
      </c>
      <c r="N41" s="102" t="s">
        <v>27</v>
      </c>
      <c r="O41" s="103"/>
      <c r="P41" s="130"/>
      <c r="Q41" s="441"/>
      <c r="U41" s="79"/>
      <c r="V41" s="79"/>
      <c r="W41" s="55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3"/>
      <c r="AN41" s="393"/>
      <c r="AO41" s="393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3"/>
      <c r="BF41" s="393"/>
      <c r="BG41" s="393"/>
      <c r="BH41" s="393"/>
      <c r="BI41" s="393"/>
    </row>
    <row r="42" spans="1:61" s="79" customFormat="1" ht="12" customHeight="1">
      <c r="A42" s="369" t="s">
        <v>226</v>
      </c>
      <c r="B42" s="369" t="s">
        <v>113</v>
      </c>
      <c r="C42" s="372" t="s">
        <v>143</v>
      </c>
      <c r="D42" s="318">
        <v>5.4</v>
      </c>
      <c r="E42" s="432">
        <v>1</v>
      </c>
      <c r="F42" s="322"/>
      <c r="G42" s="206"/>
      <c r="H42" s="207"/>
      <c r="I42" s="206"/>
      <c r="J42" s="208"/>
      <c r="K42" s="209"/>
      <c r="L42" s="87"/>
      <c r="M42" s="365" t="s">
        <v>424</v>
      </c>
      <c r="N42" s="364" t="s">
        <v>113</v>
      </c>
      <c r="O42" s="372" t="s">
        <v>127</v>
      </c>
      <c r="P42" s="318">
        <v>6.3</v>
      </c>
      <c r="Q42" s="432">
        <v>1</v>
      </c>
      <c r="R42" s="434" t="s">
        <v>477</v>
      </c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</row>
    <row r="43" spans="1:61" s="79" customFormat="1" ht="12" customHeight="1">
      <c r="A43" s="369" t="s">
        <v>261</v>
      </c>
      <c r="B43" s="369" t="s">
        <v>262</v>
      </c>
      <c r="C43" s="372" t="s">
        <v>92</v>
      </c>
      <c r="D43" s="318">
        <v>5.6</v>
      </c>
      <c r="E43" s="432">
        <v>2</v>
      </c>
      <c r="F43" s="322"/>
      <c r="G43" s="206"/>
      <c r="H43" s="207"/>
      <c r="I43" s="206"/>
      <c r="J43" s="208"/>
      <c r="K43" s="209"/>
      <c r="L43" s="87"/>
      <c r="M43" s="365" t="s">
        <v>265</v>
      </c>
      <c r="N43" s="364" t="s">
        <v>266</v>
      </c>
      <c r="O43" s="372" t="s">
        <v>92</v>
      </c>
      <c r="P43" s="318">
        <v>6.3</v>
      </c>
      <c r="Q43" s="432">
        <v>2</v>
      </c>
      <c r="R43" s="434" t="s">
        <v>472</v>
      </c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</row>
    <row r="44" spans="1:61" s="79" customFormat="1" ht="12" customHeight="1">
      <c r="A44" s="360" t="s">
        <v>213</v>
      </c>
      <c r="B44" s="370" t="s">
        <v>214</v>
      </c>
      <c r="C44" s="372" t="s">
        <v>92</v>
      </c>
      <c r="D44" s="318">
        <v>5.6</v>
      </c>
      <c r="E44" s="432">
        <v>3</v>
      </c>
      <c r="F44" s="319"/>
      <c r="G44" s="206"/>
      <c r="H44" s="207"/>
      <c r="I44" s="206"/>
      <c r="J44" s="208"/>
      <c r="K44" s="209"/>
      <c r="L44" s="87"/>
      <c r="M44" s="360" t="s">
        <v>377</v>
      </c>
      <c r="N44" s="370" t="s">
        <v>378</v>
      </c>
      <c r="O44" s="372" t="s">
        <v>127</v>
      </c>
      <c r="P44" s="318">
        <v>6.4</v>
      </c>
      <c r="Q44" s="432">
        <v>3</v>
      </c>
      <c r="R44" s="434" t="s">
        <v>467</v>
      </c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</row>
    <row r="45" spans="1:61" s="79" customFormat="1" ht="12" customHeight="1">
      <c r="A45" s="314"/>
      <c r="B45" s="315"/>
      <c r="C45" s="314"/>
      <c r="D45" s="115"/>
      <c r="E45" s="442"/>
      <c r="F45" s="319"/>
      <c r="G45" s="206"/>
      <c r="H45" s="207"/>
      <c r="I45" s="206"/>
      <c r="J45" s="208"/>
      <c r="K45" s="209"/>
      <c r="L45" s="87"/>
      <c r="M45" s="448" t="s">
        <v>352</v>
      </c>
      <c r="N45" s="449" t="s">
        <v>353</v>
      </c>
      <c r="O45" s="450" t="s">
        <v>300</v>
      </c>
      <c r="P45" s="318">
        <v>6.4</v>
      </c>
      <c r="Q45" s="432">
        <v>4</v>
      </c>
      <c r="R45" s="435" t="s">
        <v>468</v>
      </c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</row>
    <row r="46" spans="1:61" s="79" customFormat="1" ht="12" customHeight="1">
      <c r="A46" s="120"/>
      <c r="B46" s="121"/>
      <c r="C46" s="121"/>
      <c r="D46" s="115"/>
      <c r="E46" s="443"/>
      <c r="F46" s="83"/>
      <c r="G46" s="206"/>
      <c r="H46" s="207"/>
      <c r="I46" s="206"/>
      <c r="J46" s="208"/>
      <c r="K46" s="209"/>
      <c r="L46" s="87"/>
      <c r="M46" s="84"/>
      <c r="N46" s="85"/>
      <c r="O46" s="88"/>
      <c r="P46" s="115"/>
      <c r="Q46" s="443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</row>
    <row r="47" spans="1:61" s="68" customFormat="1" ht="12">
      <c r="A47" s="104" t="s">
        <v>35</v>
      </c>
      <c r="B47" s="105" t="s">
        <v>26</v>
      </c>
      <c r="C47" s="105"/>
      <c r="D47" s="131"/>
      <c r="E47" s="444"/>
      <c r="F47" s="83"/>
      <c r="G47" s="210"/>
      <c r="H47" s="211"/>
      <c r="I47" s="210"/>
      <c r="J47" s="215"/>
      <c r="K47" s="213"/>
      <c r="L47" s="87"/>
      <c r="M47" s="108" t="s">
        <v>35</v>
      </c>
      <c r="N47" s="109" t="s">
        <v>26</v>
      </c>
      <c r="O47" s="110"/>
      <c r="P47" s="133"/>
      <c r="Q47" s="134"/>
      <c r="U47" s="79"/>
      <c r="V47" s="79"/>
      <c r="W47" s="55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393"/>
      <c r="AX47" s="393"/>
      <c r="AY47" s="393"/>
      <c r="AZ47" s="393"/>
      <c r="BA47" s="393"/>
      <c r="BB47" s="393"/>
      <c r="BC47" s="393"/>
      <c r="BD47" s="393"/>
      <c r="BE47" s="393"/>
      <c r="BF47" s="393"/>
      <c r="BG47" s="393"/>
      <c r="BH47" s="393"/>
      <c r="BI47" s="393"/>
    </row>
    <row r="48" spans="1:61" s="79" customFormat="1" ht="12" customHeight="1">
      <c r="A48" s="369" t="s">
        <v>290</v>
      </c>
      <c r="B48" s="369" t="s">
        <v>134</v>
      </c>
      <c r="C48" s="323" t="s">
        <v>143</v>
      </c>
      <c r="D48" s="318">
        <v>5.5</v>
      </c>
      <c r="E48" s="432">
        <v>1</v>
      </c>
      <c r="F48" s="83"/>
      <c r="G48" s="217"/>
      <c r="H48" s="217"/>
      <c r="I48" s="218"/>
      <c r="J48" s="208"/>
      <c r="K48" s="219"/>
      <c r="L48" s="87"/>
      <c r="M48" s="360" t="s">
        <v>248</v>
      </c>
      <c r="N48" s="370" t="s">
        <v>229</v>
      </c>
      <c r="O48" s="323" t="s">
        <v>92</v>
      </c>
      <c r="P48" s="318">
        <v>6.1</v>
      </c>
      <c r="Q48" s="432">
        <v>1</v>
      </c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</row>
    <row r="49" spans="1:61" s="79" customFormat="1" ht="12" customHeight="1">
      <c r="A49" s="369" t="s">
        <v>251</v>
      </c>
      <c r="B49" s="369" t="s">
        <v>102</v>
      </c>
      <c r="C49" s="323" t="s">
        <v>92</v>
      </c>
      <c r="D49" s="318">
        <v>5.7</v>
      </c>
      <c r="E49" s="432">
        <v>2</v>
      </c>
      <c r="F49" s="83"/>
      <c r="G49" s="217"/>
      <c r="H49" s="217"/>
      <c r="I49" s="218"/>
      <c r="J49" s="208"/>
      <c r="K49" s="219"/>
      <c r="L49" s="87"/>
      <c r="M49" s="367" t="s">
        <v>346</v>
      </c>
      <c r="N49" s="367" t="s">
        <v>350</v>
      </c>
      <c r="O49" s="323" t="s">
        <v>300</v>
      </c>
      <c r="P49" s="318">
        <v>6.2</v>
      </c>
      <c r="Q49" s="432">
        <v>2</v>
      </c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</row>
    <row r="50" spans="1:61" s="79" customFormat="1" ht="12" customHeight="1">
      <c r="A50" s="369" t="s">
        <v>224</v>
      </c>
      <c r="B50" s="369" t="s">
        <v>294</v>
      </c>
      <c r="C50" s="323" t="s">
        <v>143</v>
      </c>
      <c r="D50" s="318">
        <v>5.8</v>
      </c>
      <c r="E50" s="432">
        <v>3</v>
      </c>
      <c r="F50" s="321"/>
      <c r="G50" s="217"/>
      <c r="H50" s="217"/>
      <c r="I50" s="218"/>
      <c r="J50" s="208"/>
      <c r="K50" s="219"/>
      <c r="L50" s="87"/>
      <c r="M50" s="362" t="s">
        <v>242</v>
      </c>
      <c r="N50" s="362" t="s">
        <v>243</v>
      </c>
      <c r="O50" s="323" t="s">
        <v>92</v>
      </c>
      <c r="P50" s="318">
        <v>6.5</v>
      </c>
      <c r="Q50" s="432">
        <v>3</v>
      </c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</row>
    <row r="51" spans="1:61" s="79" customFormat="1" ht="12" customHeight="1">
      <c r="A51" s="314"/>
      <c r="B51" s="315"/>
      <c r="C51" s="314"/>
      <c r="D51" s="115"/>
      <c r="E51" s="442"/>
      <c r="F51" s="321"/>
      <c r="G51" s="220"/>
      <c r="H51" s="221"/>
      <c r="I51" s="206"/>
      <c r="J51" s="208"/>
      <c r="K51" s="209"/>
      <c r="L51" s="87"/>
      <c r="M51" s="191"/>
      <c r="N51" s="193"/>
      <c r="O51" s="193"/>
      <c r="P51" s="124"/>
      <c r="Q51" s="11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</row>
    <row r="52" spans="1:61" s="11" customFormat="1" ht="6.75" customHeight="1">
      <c r="A52" s="22"/>
      <c r="B52" s="186"/>
      <c r="C52" s="186"/>
      <c r="D52" s="189"/>
      <c r="E52" s="202"/>
      <c r="F52" s="23"/>
      <c r="G52" s="41"/>
      <c r="H52" s="40"/>
      <c r="I52" s="41"/>
      <c r="J52" s="66"/>
      <c r="K52" s="44"/>
      <c r="L52" s="24"/>
      <c r="M52" s="188"/>
      <c r="N52" s="187"/>
      <c r="O52" s="188"/>
      <c r="P52" s="196"/>
      <c r="Q52" s="189"/>
      <c r="S52" s="339"/>
      <c r="T52" s="339"/>
      <c r="U52" s="79"/>
      <c r="V52" s="79"/>
      <c r="W52" s="55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92"/>
      <c r="AT52" s="392"/>
      <c r="AU52" s="392"/>
      <c r="AV52" s="392"/>
      <c r="AW52" s="392"/>
      <c r="AX52" s="392"/>
      <c r="AY52" s="392"/>
      <c r="AZ52" s="392"/>
      <c r="BA52" s="392"/>
      <c r="BB52" s="392"/>
      <c r="BC52" s="392"/>
      <c r="BD52" s="392"/>
      <c r="BE52" s="392"/>
      <c r="BF52" s="392"/>
      <c r="BG52" s="392"/>
      <c r="BH52" s="392"/>
      <c r="BI52" s="392"/>
    </row>
    <row r="53" spans="1:61" ht="15.75" customHeight="1">
      <c r="A53" s="222"/>
      <c r="B53" s="222"/>
      <c r="C53" s="222"/>
      <c r="D53" s="222"/>
      <c r="E53" s="222"/>
      <c r="F53" s="112"/>
      <c r="G53" s="197"/>
      <c r="H53" s="201" t="s">
        <v>37</v>
      </c>
      <c r="I53" s="198"/>
      <c r="J53" s="199"/>
      <c r="K53" s="200"/>
      <c r="L53" s="67"/>
      <c r="M53" s="222"/>
      <c r="N53" s="222"/>
      <c r="O53" s="222"/>
      <c r="P53" s="222"/>
      <c r="Q53" s="222"/>
      <c r="R53" s="79"/>
      <c r="S53" s="79"/>
      <c r="T53" s="79"/>
      <c r="U53" s="79"/>
      <c r="V53" s="79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</row>
    <row r="54" spans="1:61" s="68" customFormat="1" ht="12">
      <c r="A54" s="69" t="s">
        <v>31</v>
      </c>
      <c r="B54" s="70" t="s">
        <v>27</v>
      </c>
      <c r="C54" s="324"/>
      <c r="D54" s="204" t="s">
        <v>47</v>
      </c>
      <c r="E54" s="325"/>
      <c r="F54" s="73"/>
      <c r="G54" s="69" t="s">
        <v>31</v>
      </c>
      <c r="H54" s="70" t="s">
        <v>27</v>
      </c>
      <c r="I54" s="227" t="s">
        <v>48</v>
      </c>
      <c r="J54" s="113"/>
      <c r="K54" s="72"/>
      <c r="L54" s="78"/>
      <c r="M54" s="69" t="s">
        <v>31</v>
      </c>
      <c r="N54" s="70" t="s">
        <v>27</v>
      </c>
      <c r="O54" s="203" t="s">
        <v>49</v>
      </c>
      <c r="P54" s="77"/>
      <c r="Q54" s="205"/>
      <c r="U54" s="79"/>
      <c r="V54" s="79"/>
      <c r="W54" s="55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  <c r="AX54" s="393"/>
      <c r="AY54" s="393"/>
      <c r="AZ54" s="393"/>
      <c r="BA54" s="393"/>
      <c r="BB54" s="393"/>
      <c r="BC54" s="393"/>
      <c r="BD54" s="393"/>
      <c r="BE54" s="393"/>
      <c r="BF54" s="393"/>
      <c r="BG54" s="393"/>
      <c r="BH54" s="393"/>
      <c r="BI54" s="393"/>
    </row>
    <row r="55" spans="1:61" s="79" customFormat="1" ht="12" customHeight="1">
      <c r="A55" s="326"/>
      <c r="B55" s="327"/>
      <c r="C55" s="327"/>
      <c r="D55" s="328"/>
      <c r="E55" s="329"/>
      <c r="F55" s="83"/>
      <c r="G55" s="369" t="s">
        <v>119</v>
      </c>
      <c r="H55" s="369" t="s">
        <v>120</v>
      </c>
      <c r="I55" s="323" t="s">
        <v>92</v>
      </c>
      <c r="J55" s="330">
        <v>11.3</v>
      </c>
      <c r="K55" s="320">
        <v>1</v>
      </c>
      <c r="L55" s="87"/>
      <c r="M55" s="369" t="s">
        <v>209</v>
      </c>
      <c r="N55" s="369" t="s">
        <v>124</v>
      </c>
      <c r="O55" s="323" t="s">
        <v>92</v>
      </c>
      <c r="P55" s="331">
        <v>10.5</v>
      </c>
      <c r="Q55" s="320">
        <v>1</v>
      </c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</row>
    <row r="56" spans="1:61" s="79" customFormat="1" ht="12" customHeight="1">
      <c r="A56" s="326"/>
      <c r="B56" s="327"/>
      <c r="C56" s="327"/>
      <c r="D56" s="328"/>
      <c r="E56" s="329"/>
      <c r="F56" s="83"/>
      <c r="G56" s="365" t="s">
        <v>209</v>
      </c>
      <c r="H56" s="364" t="s">
        <v>124</v>
      </c>
      <c r="I56" s="323" t="s">
        <v>92</v>
      </c>
      <c r="J56" s="330">
        <v>10.8</v>
      </c>
      <c r="K56" s="320">
        <v>2</v>
      </c>
      <c r="L56" s="87"/>
      <c r="M56" s="365" t="s">
        <v>119</v>
      </c>
      <c r="N56" s="364" t="s">
        <v>120</v>
      </c>
      <c r="O56" s="323" t="s">
        <v>92</v>
      </c>
      <c r="P56" s="331">
        <v>10.5</v>
      </c>
      <c r="Q56" s="320">
        <v>2</v>
      </c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</row>
    <row r="57" spans="1:61" s="79" customFormat="1" ht="12" customHeight="1">
      <c r="A57" s="332"/>
      <c r="B57" s="333"/>
      <c r="C57" s="333"/>
      <c r="D57" s="328"/>
      <c r="E57" s="329"/>
      <c r="F57" s="83"/>
      <c r="G57" s="365" t="s">
        <v>202</v>
      </c>
      <c r="H57" s="364" t="s">
        <v>203</v>
      </c>
      <c r="I57" s="323" t="s">
        <v>92</v>
      </c>
      <c r="J57" s="330">
        <v>10.2</v>
      </c>
      <c r="K57" s="320">
        <v>3</v>
      </c>
      <c r="L57" s="434" t="s">
        <v>476</v>
      </c>
      <c r="M57" s="369" t="s">
        <v>402</v>
      </c>
      <c r="N57" s="369" t="s">
        <v>113</v>
      </c>
      <c r="O57" s="323" t="s">
        <v>127</v>
      </c>
      <c r="P57" s="331">
        <v>10.3</v>
      </c>
      <c r="Q57" s="320">
        <v>3</v>
      </c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</row>
    <row r="58" spans="1:61" s="79" customFormat="1" ht="12" customHeight="1">
      <c r="A58" s="326"/>
      <c r="B58" s="327"/>
      <c r="C58" s="334"/>
      <c r="D58" s="335"/>
      <c r="E58" s="329"/>
      <c r="F58" s="83"/>
      <c r="G58" s="448" t="s">
        <v>341</v>
      </c>
      <c r="H58" s="449" t="s">
        <v>342</v>
      </c>
      <c r="I58" s="450" t="s">
        <v>143</v>
      </c>
      <c r="J58" s="330">
        <v>10.2</v>
      </c>
      <c r="K58" s="320">
        <v>3</v>
      </c>
      <c r="L58" s="434" t="s">
        <v>476</v>
      </c>
      <c r="M58" s="84"/>
      <c r="N58" s="85"/>
      <c r="O58" s="88"/>
      <c r="P58" s="136"/>
      <c r="Q58" s="116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</row>
    <row r="59" spans="1:61" s="79" customFormat="1" ht="12" customHeight="1">
      <c r="A59" s="332"/>
      <c r="B59" s="333"/>
      <c r="C59" s="333"/>
      <c r="D59" s="335"/>
      <c r="E59" s="329"/>
      <c r="F59" s="83"/>
      <c r="G59" s="117"/>
      <c r="H59" s="118"/>
      <c r="I59" s="119"/>
      <c r="J59" s="136"/>
      <c r="K59" s="116"/>
      <c r="L59" s="87"/>
      <c r="M59" s="80"/>
      <c r="N59" s="56"/>
      <c r="O59" s="56"/>
      <c r="P59" s="136"/>
      <c r="Q59" s="11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</row>
    <row r="60" spans="1:61" s="79" customFormat="1" ht="12" customHeight="1">
      <c r="A60" s="332"/>
      <c r="B60" s="333"/>
      <c r="C60" s="336"/>
      <c r="D60" s="335"/>
      <c r="E60" s="329"/>
      <c r="F60" s="83"/>
      <c r="G60" s="84"/>
      <c r="H60" s="85"/>
      <c r="I60" s="88"/>
      <c r="J60" s="136"/>
      <c r="K60" s="116"/>
      <c r="L60" s="87"/>
      <c r="M60" s="120"/>
      <c r="N60" s="121"/>
      <c r="O60" s="56"/>
      <c r="P60" s="136"/>
      <c r="Q60" s="116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</row>
    <row r="61" spans="1:61" s="79" customFormat="1" ht="12" customHeight="1">
      <c r="A61" s="332"/>
      <c r="B61" s="333"/>
      <c r="C61" s="333"/>
      <c r="D61" s="328"/>
      <c r="E61" s="329"/>
      <c r="F61" s="83"/>
      <c r="G61" s="117"/>
      <c r="H61" s="118"/>
      <c r="I61" s="119"/>
      <c r="J61" s="136"/>
      <c r="K61" s="116"/>
      <c r="L61" s="87"/>
      <c r="M61" s="117"/>
      <c r="N61" s="118"/>
      <c r="O61" s="119"/>
      <c r="P61" s="136"/>
      <c r="Q61" s="11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</row>
    <row r="62" spans="1:61" s="68" customFormat="1" ht="12">
      <c r="A62" s="89" t="s">
        <v>34</v>
      </c>
      <c r="B62" s="90" t="s">
        <v>26</v>
      </c>
      <c r="C62" s="90"/>
      <c r="D62" s="125"/>
      <c r="E62" s="126"/>
      <c r="F62" s="83"/>
      <c r="G62" s="93" t="s">
        <v>34</v>
      </c>
      <c r="H62" s="94" t="s">
        <v>26</v>
      </c>
      <c r="I62" s="95"/>
      <c r="J62" s="127"/>
      <c r="K62" s="96"/>
      <c r="L62" s="87"/>
      <c r="M62" s="93" t="s">
        <v>34</v>
      </c>
      <c r="N62" s="94" t="s">
        <v>26</v>
      </c>
      <c r="O62" s="95"/>
      <c r="P62" s="127"/>
      <c r="Q62" s="96"/>
      <c r="U62" s="79"/>
      <c r="V62" s="79"/>
      <c r="W62" s="55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  <c r="AJ62" s="393"/>
      <c r="AK62" s="393"/>
      <c r="AL62" s="393"/>
      <c r="AM62" s="393"/>
      <c r="AN62" s="393"/>
      <c r="AO62" s="393"/>
      <c r="AP62" s="393"/>
      <c r="AQ62" s="393"/>
      <c r="AR62" s="393"/>
      <c r="AS62" s="393"/>
      <c r="AT62" s="393"/>
      <c r="AU62" s="393"/>
      <c r="AV62" s="393"/>
      <c r="AW62" s="393"/>
      <c r="AX62" s="393"/>
      <c r="AY62" s="393"/>
      <c r="AZ62" s="393"/>
      <c r="BA62" s="393"/>
      <c r="BB62" s="393"/>
      <c r="BC62" s="393"/>
      <c r="BD62" s="393"/>
      <c r="BE62" s="393"/>
      <c r="BF62" s="393"/>
      <c r="BG62" s="393"/>
      <c r="BH62" s="393"/>
      <c r="BI62" s="393"/>
    </row>
    <row r="63" spans="1:61" s="79" customFormat="1" ht="12" customHeight="1">
      <c r="A63" s="369" t="s">
        <v>385</v>
      </c>
      <c r="B63" s="369" t="s">
        <v>386</v>
      </c>
      <c r="C63" s="323" t="s">
        <v>127</v>
      </c>
      <c r="D63" s="330">
        <v>1.09</v>
      </c>
      <c r="E63" s="320">
        <v>1</v>
      </c>
      <c r="F63" s="83"/>
      <c r="G63" s="369" t="s">
        <v>192</v>
      </c>
      <c r="H63" s="369" t="s">
        <v>193</v>
      </c>
      <c r="I63" s="323" t="s">
        <v>143</v>
      </c>
      <c r="J63" s="330">
        <v>10.6</v>
      </c>
      <c r="K63" s="320">
        <v>1</v>
      </c>
      <c r="L63" s="87"/>
      <c r="M63" s="369" t="s">
        <v>100</v>
      </c>
      <c r="N63" s="369" t="s">
        <v>101</v>
      </c>
      <c r="O63" s="323" t="s">
        <v>92</v>
      </c>
      <c r="P63" s="331">
        <v>9.4</v>
      </c>
      <c r="Q63" s="320">
        <v>1</v>
      </c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</row>
    <row r="64" spans="1:61" s="79" customFormat="1" ht="12" customHeight="1">
      <c r="A64" s="360" t="s">
        <v>391</v>
      </c>
      <c r="B64" s="370" t="s">
        <v>392</v>
      </c>
      <c r="C64" s="323" t="s">
        <v>127</v>
      </c>
      <c r="D64" s="330">
        <v>1.06</v>
      </c>
      <c r="E64" s="320">
        <v>2</v>
      </c>
      <c r="F64" s="83"/>
      <c r="G64" s="365" t="s">
        <v>151</v>
      </c>
      <c r="H64" s="364" t="s">
        <v>152</v>
      </c>
      <c r="I64" s="323" t="s">
        <v>143</v>
      </c>
      <c r="J64" s="330">
        <v>10.4</v>
      </c>
      <c r="K64" s="320">
        <v>2</v>
      </c>
      <c r="L64" s="319"/>
      <c r="M64" s="360" t="s">
        <v>356</v>
      </c>
      <c r="N64" s="370" t="s">
        <v>357</v>
      </c>
      <c r="O64" s="323" t="s">
        <v>300</v>
      </c>
      <c r="P64" s="331">
        <v>8.2</v>
      </c>
      <c r="Q64" s="320">
        <v>2</v>
      </c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</row>
    <row r="65" spans="1:61" s="79" customFormat="1" ht="12" customHeight="1">
      <c r="A65" s="369" t="s">
        <v>317</v>
      </c>
      <c r="B65" s="369" t="s">
        <v>318</v>
      </c>
      <c r="C65" s="323" t="s">
        <v>143</v>
      </c>
      <c r="D65" s="330">
        <v>0.98</v>
      </c>
      <c r="E65" s="320">
        <v>3</v>
      </c>
      <c r="F65" s="83"/>
      <c r="G65" s="360" t="s">
        <v>147</v>
      </c>
      <c r="H65" s="370" t="s">
        <v>148</v>
      </c>
      <c r="I65" s="323" t="s">
        <v>92</v>
      </c>
      <c r="J65" s="330">
        <v>10.2</v>
      </c>
      <c r="K65" s="320">
        <v>3</v>
      </c>
      <c r="L65" s="319"/>
      <c r="M65" s="369" t="s">
        <v>358</v>
      </c>
      <c r="N65" s="369" t="s">
        <v>313</v>
      </c>
      <c r="O65" s="323" t="s">
        <v>300</v>
      </c>
      <c r="P65" s="331">
        <v>8.15</v>
      </c>
      <c r="Q65" s="320">
        <v>3</v>
      </c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</row>
    <row r="66" spans="1:61" s="79" customFormat="1" ht="12" customHeight="1">
      <c r="A66" s="314"/>
      <c r="B66" s="315"/>
      <c r="C66" s="314"/>
      <c r="D66" s="137"/>
      <c r="E66" s="320"/>
      <c r="F66" s="83"/>
      <c r="G66" s="84"/>
      <c r="H66" s="85"/>
      <c r="I66" s="86"/>
      <c r="J66" s="137"/>
      <c r="K66" s="443"/>
      <c r="L66" s="87"/>
      <c r="M66" s="80"/>
      <c r="N66" s="56"/>
      <c r="O66" s="57"/>
      <c r="P66" s="137"/>
      <c r="Q66" s="443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</row>
    <row r="67" spans="1:61" s="79" customFormat="1" ht="12" customHeight="1">
      <c r="A67" s="120"/>
      <c r="B67" s="121"/>
      <c r="C67" s="122"/>
      <c r="D67" s="137"/>
      <c r="E67" s="114"/>
      <c r="F67" s="83"/>
      <c r="G67" s="117"/>
      <c r="H67" s="118"/>
      <c r="I67" s="123"/>
      <c r="J67" s="137"/>
      <c r="K67" s="443"/>
      <c r="L67" s="87"/>
      <c r="M67" s="84"/>
      <c r="N67" s="85"/>
      <c r="O67" s="86"/>
      <c r="P67" s="137"/>
      <c r="Q67" s="443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</row>
    <row r="68" spans="1:61" s="79" customFormat="1" ht="12" customHeight="1">
      <c r="A68" s="120"/>
      <c r="B68" s="121"/>
      <c r="C68" s="122"/>
      <c r="D68" s="137"/>
      <c r="E68" s="116"/>
      <c r="F68" s="83"/>
      <c r="G68" s="117"/>
      <c r="H68" s="123"/>
      <c r="I68" s="137"/>
      <c r="J68" s="137"/>
      <c r="K68" s="116"/>
      <c r="L68" s="87"/>
      <c r="M68" s="80"/>
      <c r="N68" s="56"/>
      <c r="O68" s="57"/>
      <c r="P68" s="137"/>
      <c r="Q68" s="116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</row>
    <row r="69" spans="1:61" s="68" customFormat="1" ht="12">
      <c r="A69" s="97" t="s">
        <v>35</v>
      </c>
      <c r="B69" s="98" t="s">
        <v>27</v>
      </c>
      <c r="C69" s="98"/>
      <c r="D69" s="128"/>
      <c r="E69" s="129"/>
      <c r="F69" s="83"/>
      <c r="G69" s="101" t="s">
        <v>35</v>
      </c>
      <c r="H69" s="102" t="s">
        <v>27</v>
      </c>
      <c r="I69" s="103"/>
      <c r="J69" s="130"/>
      <c r="K69" s="441"/>
      <c r="L69" s="87"/>
      <c r="M69" s="101" t="s">
        <v>35</v>
      </c>
      <c r="N69" s="102" t="s">
        <v>27</v>
      </c>
      <c r="O69" s="103"/>
      <c r="P69" s="130"/>
      <c r="Q69" s="441"/>
      <c r="U69" s="79"/>
      <c r="V69" s="79"/>
      <c r="W69" s="55"/>
      <c r="X69" s="393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  <c r="AI69" s="393"/>
      <c r="AJ69" s="393"/>
      <c r="AK69" s="393"/>
      <c r="AL69" s="393"/>
      <c r="AM69" s="393"/>
      <c r="AN69" s="393"/>
      <c r="AO69" s="393"/>
      <c r="AP69" s="393"/>
      <c r="AQ69" s="393"/>
      <c r="AR69" s="393"/>
      <c r="AS69" s="393"/>
      <c r="AT69" s="393"/>
      <c r="AU69" s="393"/>
      <c r="AV69" s="393"/>
      <c r="AW69" s="393"/>
      <c r="AX69" s="393"/>
      <c r="AY69" s="393"/>
      <c r="AZ69" s="393"/>
      <c r="BA69" s="393"/>
      <c r="BB69" s="393"/>
      <c r="BC69" s="393"/>
      <c r="BD69" s="393"/>
      <c r="BE69" s="393"/>
      <c r="BF69" s="393"/>
      <c r="BG69" s="393"/>
      <c r="BH69" s="393"/>
      <c r="BI69" s="393"/>
    </row>
    <row r="70" spans="1:61" s="79" customFormat="1" ht="12" customHeight="1">
      <c r="A70" s="326"/>
      <c r="B70" s="327"/>
      <c r="C70" s="327"/>
      <c r="D70" s="328"/>
      <c r="E70" s="329"/>
      <c r="F70" s="83"/>
      <c r="G70" s="369" t="s">
        <v>213</v>
      </c>
      <c r="H70" s="369" t="s">
        <v>214</v>
      </c>
      <c r="I70" s="372" t="s">
        <v>92</v>
      </c>
      <c r="J70" s="330">
        <v>8.9</v>
      </c>
      <c r="K70" s="442">
        <v>1</v>
      </c>
      <c r="L70" s="319"/>
      <c r="M70" s="369" t="s">
        <v>213</v>
      </c>
      <c r="N70" s="369" t="s">
        <v>214</v>
      </c>
      <c r="O70" s="372" t="s">
        <v>92</v>
      </c>
      <c r="P70" s="331">
        <v>6.9</v>
      </c>
      <c r="Q70" s="442">
        <v>1</v>
      </c>
      <c r="R70" s="319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</row>
    <row r="71" spans="1:61" s="79" customFormat="1" ht="12" customHeight="1">
      <c r="A71" s="326"/>
      <c r="B71" s="327"/>
      <c r="C71" s="327"/>
      <c r="D71" s="328"/>
      <c r="E71" s="329"/>
      <c r="F71" s="83"/>
      <c r="G71" s="360" t="s">
        <v>265</v>
      </c>
      <c r="H71" s="370" t="s">
        <v>266</v>
      </c>
      <c r="I71" s="323" t="s">
        <v>92</v>
      </c>
      <c r="J71" s="330">
        <v>8.7</v>
      </c>
      <c r="K71" s="442">
        <v>2</v>
      </c>
      <c r="L71" s="319"/>
      <c r="M71" s="360" t="s">
        <v>301</v>
      </c>
      <c r="N71" s="370" t="s">
        <v>131</v>
      </c>
      <c r="O71" s="323" t="s">
        <v>143</v>
      </c>
      <c r="P71" s="331">
        <v>6.6</v>
      </c>
      <c r="Q71" s="442">
        <v>2</v>
      </c>
      <c r="R71" s="319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</row>
    <row r="72" spans="1:61" s="79" customFormat="1" ht="12" customHeight="1">
      <c r="A72" s="332"/>
      <c r="B72" s="333"/>
      <c r="C72" s="333"/>
      <c r="D72" s="328"/>
      <c r="E72" s="329"/>
      <c r="F72" s="83"/>
      <c r="G72" s="369" t="s">
        <v>261</v>
      </c>
      <c r="H72" s="369" t="s">
        <v>262</v>
      </c>
      <c r="I72" s="372" t="s">
        <v>92</v>
      </c>
      <c r="J72" s="330">
        <v>8.1</v>
      </c>
      <c r="K72" s="442">
        <v>3</v>
      </c>
      <c r="L72" s="337"/>
      <c r="M72" s="369" t="s">
        <v>261</v>
      </c>
      <c r="N72" s="369" t="s">
        <v>262</v>
      </c>
      <c r="O72" s="372" t="s">
        <v>92</v>
      </c>
      <c r="P72" s="331">
        <v>6.2</v>
      </c>
      <c r="Q72" s="442">
        <v>3</v>
      </c>
      <c r="R72" s="319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</row>
    <row r="73" spans="1:61" s="79" customFormat="1" ht="12" customHeight="1">
      <c r="A73" s="326"/>
      <c r="B73" s="327"/>
      <c r="C73" s="334"/>
      <c r="D73" s="335"/>
      <c r="E73" s="329"/>
      <c r="F73" s="83"/>
      <c r="G73" s="117"/>
      <c r="H73" s="118"/>
      <c r="I73" s="123"/>
      <c r="J73" s="137"/>
      <c r="K73" s="443"/>
      <c r="L73" s="87"/>
      <c r="M73" s="80"/>
      <c r="N73" s="56"/>
      <c r="O73" s="56"/>
      <c r="P73" s="137"/>
      <c r="Q73" s="443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</row>
    <row r="74" spans="1:61" s="79" customFormat="1" ht="12" customHeight="1">
      <c r="A74" s="332"/>
      <c r="B74" s="333"/>
      <c r="C74" s="333"/>
      <c r="D74" s="335"/>
      <c r="E74" s="329"/>
      <c r="F74" s="83"/>
      <c r="G74" s="117"/>
      <c r="H74" s="118"/>
      <c r="I74" s="119"/>
      <c r="J74" s="136"/>
      <c r="K74" s="443"/>
      <c r="L74" s="87"/>
      <c r="M74" s="84"/>
      <c r="N74" s="85"/>
      <c r="O74" s="88"/>
      <c r="P74" s="136"/>
      <c r="Q74" s="443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</row>
    <row r="75" spans="1:61" s="79" customFormat="1" ht="12" customHeight="1">
      <c r="A75" s="332"/>
      <c r="B75" s="333"/>
      <c r="C75" s="336"/>
      <c r="D75" s="335"/>
      <c r="E75" s="329"/>
      <c r="F75" s="83"/>
      <c r="G75" s="117"/>
      <c r="H75" s="118"/>
      <c r="I75" s="119"/>
      <c r="J75" s="136"/>
      <c r="K75" s="116"/>
      <c r="L75" s="87"/>
      <c r="M75" s="117"/>
      <c r="N75" s="118"/>
      <c r="O75" s="119"/>
      <c r="P75" s="136"/>
      <c r="Q75" s="443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</row>
    <row r="76" spans="1:61" s="79" customFormat="1" ht="12" customHeight="1">
      <c r="A76" s="332"/>
      <c r="B76" s="333"/>
      <c r="C76" s="333"/>
      <c r="D76" s="328"/>
      <c r="E76" s="329"/>
      <c r="F76" s="83"/>
      <c r="G76" s="117"/>
      <c r="H76" s="118"/>
      <c r="I76" s="119"/>
      <c r="J76" s="136"/>
      <c r="K76" s="116"/>
      <c r="L76" s="87"/>
      <c r="M76" s="84"/>
      <c r="N76" s="85"/>
      <c r="O76" s="88"/>
      <c r="P76" s="136"/>
      <c r="Q76" s="443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</row>
    <row r="77" spans="1:61" s="68" customFormat="1" ht="12">
      <c r="A77" s="104" t="s">
        <v>35</v>
      </c>
      <c r="B77" s="105" t="s">
        <v>26</v>
      </c>
      <c r="C77" s="105"/>
      <c r="D77" s="133"/>
      <c r="E77" s="132"/>
      <c r="F77" s="83"/>
      <c r="G77" s="108" t="s">
        <v>35</v>
      </c>
      <c r="H77" s="109" t="s">
        <v>26</v>
      </c>
      <c r="I77" s="110"/>
      <c r="J77" s="133"/>
      <c r="K77" s="134"/>
      <c r="L77" s="87"/>
      <c r="M77" s="108" t="s">
        <v>35</v>
      </c>
      <c r="N77" s="109" t="s">
        <v>26</v>
      </c>
      <c r="O77" s="111"/>
      <c r="P77" s="133"/>
      <c r="Q77" s="134"/>
      <c r="U77" s="79"/>
      <c r="V77" s="79"/>
      <c r="W77" s="55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  <c r="AN77" s="393"/>
      <c r="AO77" s="393"/>
      <c r="AP77" s="393"/>
      <c r="AQ77" s="393"/>
      <c r="AR77" s="393"/>
      <c r="AS77" s="393"/>
      <c r="AT77" s="393"/>
      <c r="AU77" s="393"/>
      <c r="AV77" s="393"/>
      <c r="AW77" s="393"/>
      <c r="AX77" s="393"/>
      <c r="AY77" s="393"/>
      <c r="AZ77" s="393"/>
      <c r="BA77" s="393"/>
      <c r="BB77" s="393"/>
      <c r="BC77" s="393"/>
      <c r="BD77" s="393"/>
      <c r="BE77" s="393"/>
      <c r="BF77" s="393"/>
      <c r="BG77" s="393"/>
      <c r="BH77" s="393"/>
      <c r="BI77" s="393"/>
    </row>
    <row r="78" spans="1:61" s="79" customFormat="1" ht="12" customHeight="1">
      <c r="A78" s="326"/>
      <c r="B78" s="327"/>
      <c r="C78" s="327"/>
      <c r="D78" s="328"/>
      <c r="E78" s="329"/>
      <c r="F78" s="83"/>
      <c r="G78" s="369" t="s">
        <v>290</v>
      </c>
      <c r="H78" s="369" t="s">
        <v>134</v>
      </c>
      <c r="I78" s="323" t="s">
        <v>143</v>
      </c>
      <c r="J78" s="330">
        <v>8.8</v>
      </c>
      <c r="K78" s="432">
        <v>1</v>
      </c>
      <c r="L78" s="87"/>
      <c r="M78" s="367" t="s">
        <v>346</v>
      </c>
      <c r="N78" s="367" t="s">
        <v>350</v>
      </c>
      <c r="O78" s="323" t="s">
        <v>300</v>
      </c>
      <c r="P78" s="338">
        <v>5.7</v>
      </c>
      <c r="Q78" s="442">
        <v>1</v>
      </c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</row>
    <row r="79" spans="1:61" s="79" customFormat="1" ht="12" customHeight="1">
      <c r="A79" s="326"/>
      <c r="B79" s="327"/>
      <c r="C79" s="327"/>
      <c r="D79" s="328"/>
      <c r="E79" s="329"/>
      <c r="F79" s="83"/>
      <c r="G79" s="362" t="s">
        <v>248</v>
      </c>
      <c r="H79" s="362" t="s">
        <v>229</v>
      </c>
      <c r="I79" s="323" t="s">
        <v>92</v>
      </c>
      <c r="J79" s="330">
        <v>8.5</v>
      </c>
      <c r="K79" s="432">
        <v>2</v>
      </c>
      <c r="L79" s="321"/>
      <c r="M79" s="369" t="s">
        <v>290</v>
      </c>
      <c r="N79" s="369" t="s">
        <v>134</v>
      </c>
      <c r="O79" s="323" t="s">
        <v>143</v>
      </c>
      <c r="P79" s="338">
        <v>5.5</v>
      </c>
      <c r="Q79" s="442">
        <v>2</v>
      </c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</row>
    <row r="80" spans="1:61" s="79" customFormat="1" ht="12" customHeight="1">
      <c r="A80" s="332"/>
      <c r="B80" s="333"/>
      <c r="C80" s="333"/>
      <c r="D80" s="328"/>
      <c r="E80" s="329"/>
      <c r="F80" s="83"/>
      <c r="G80" s="369" t="s">
        <v>346</v>
      </c>
      <c r="H80" s="369" t="s">
        <v>350</v>
      </c>
      <c r="I80" s="323" t="s">
        <v>300</v>
      </c>
      <c r="J80" s="330">
        <v>8.25</v>
      </c>
      <c r="K80" s="432">
        <v>3</v>
      </c>
      <c r="L80" s="321"/>
      <c r="M80" s="369" t="s">
        <v>237</v>
      </c>
      <c r="N80" s="369" t="s">
        <v>238</v>
      </c>
      <c r="O80" s="323" t="s">
        <v>92</v>
      </c>
      <c r="P80" s="338">
        <v>5.4</v>
      </c>
      <c r="Q80" s="442">
        <v>3</v>
      </c>
      <c r="R80" s="321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</row>
    <row r="81" spans="1:61" ht="12.75">
      <c r="A81" s="332"/>
      <c r="B81" s="333"/>
      <c r="C81" s="333"/>
      <c r="D81" s="328"/>
      <c r="E81" s="329"/>
      <c r="G81" s="194"/>
      <c r="H81" s="195"/>
      <c r="I81" s="195"/>
      <c r="J81" s="136"/>
      <c r="K81" s="443"/>
      <c r="L81" s="340"/>
      <c r="M81" s="194"/>
      <c r="N81" s="195"/>
      <c r="O81" s="195"/>
      <c r="P81" s="136"/>
      <c r="Q81" s="443"/>
      <c r="R81" s="79"/>
      <c r="S81" s="79"/>
      <c r="T81" s="79"/>
      <c r="U81" s="79"/>
      <c r="V81" s="79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</row>
    <row r="82" spans="1:61" ht="12">
      <c r="A82" s="79"/>
      <c r="B82" s="79"/>
      <c r="C82" s="79"/>
      <c r="D82" s="58"/>
      <c r="F82" s="389"/>
      <c r="G82" s="58"/>
      <c r="H82" s="389"/>
      <c r="I82" s="58"/>
      <c r="J82" s="390"/>
      <c r="L82" s="340"/>
      <c r="M82" s="58"/>
      <c r="N82" s="389"/>
      <c r="O82" s="58"/>
      <c r="P82" s="390"/>
      <c r="R82" s="79"/>
      <c r="S82" s="79"/>
      <c r="T82" s="79"/>
      <c r="U82" s="79"/>
      <c r="V82" s="79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</row>
    <row r="83" spans="1:61" ht="12">
      <c r="A83" s="79"/>
      <c r="B83" s="79"/>
      <c r="C83" s="79"/>
      <c r="D83" s="58"/>
      <c r="F83" s="389"/>
      <c r="G83" s="58"/>
      <c r="H83" s="389"/>
      <c r="I83" s="58"/>
      <c r="J83" s="390"/>
      <c r="L83" s="340"/>
      <c r="M83" s="58"/>
      <c r="N83" s="389"/>
      <c r="O83" s="58"/>
      <c r="P83" s="390"/>
      <c r="R83" s="79"/>
      <c r="S83" s="79"/>
      <c r="T83" s="79"/>
      <c r="U83" s="79"/>
      <c r="V83" s="79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</row>
    <row r="84" spans="1:61" ht="12">
      <c r="A84" s="79"/>
      <c r="B84" s="79"/>
      <c r="C84" s="79"/>
      <c r="D84" s="58"/>
      <c r="F84" s="389"/>
      <c r="G84" s="58"/>
      <c r="H84" s="389"/>
      <c r="I84" s="58"/>
      <c r="J84" s="390"/>
      <c r="L84" s="340"/>
      <c r="M84" s="58"/>
      <c r="N84" s="389"/>
      <c r="O84" s="58"/>
      <c r="P84" s="390"/>
      <c r="R84" s="79"/>
      <c r="S84" s="79"/>
      <c r="T84" s="79"/>
      <c r="U84" s="79"/>
      <c r="V84" s="79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</row>
    <row r="85" spans="1:61" ht="12">
      <c r="A85" s="79"/>
      <c r="B85" s="79"/>
      <c r="C85" s="79"/>
      <c r="D85" s="58"/>
      <c r="F85" s="389"/>
      <c r="G85" s="58"/>
      <c r="H85" s="389"/>
      <c r="I85" s="58"/>
      <c r="J85" s="390"/>
      <c r="L85" s="340"/>
      <c r="M85" s="58"/>
      <c r="N85" s="389"/>
      <c r="O85" s="58"/>
      <c r="P85" s="390"/>
      <c r="R85" s="79"/>
      <c r="S85" s="79"/>
      <c r="T85" s="79"/>
      <c r="U85" s="79"/>
      <c r="V85" s="79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</row>
    <row r="86" spans="1:61" ht="12">
      <c r="A86" s="79"/>
      <c r="B86" s="79"/>
      <c r="C86" s="79"/>
      <c r="D86" s="58"/>
      <c r="F86" s="389"/>
      <c r="G86" s="58"/>
      <c r="H86" s="389"/>
      <c r="I86" s="58"/>
      <c r="J86" s="390"/>
      <c r="L86" s="340"/>
      <c r="M86" s="58"/>
      <c r="N86" s="389"/>
      <c r="O86" s="58"/>
      <c r="P86" s="390"/>
      <c r="R86" s="79"/>
      <c r="S86" s="79"/>
      <c r="T86" s="79"/>
      <c r="U86" s="79"/>
      <c r="V86" s="79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</row>
    <row r="87" spans="1:61" ht="12">
      <c r="A87" s="79"/>
      <c r="B87" s="79"/>
      <c r="C87" s="79"/>
      <c r="D87" s="58"/>
      <c r="F87" s="389"/>
      <c r="G87" s="58"/>
      <c r="H87" s="389"/>
      <c r="I87" s="58"/>
      <c r="J87" s="390"/>
      <c r="L87" s="340"/>
      <c r="M87" s="58"/>
      <c r="N87" s="389"/>
      <c r="O87" s="58"/>
      <c r="P87" s="390"/>
      <c r="R87" s="79"/>
      <c r="S87" s="79"/>
      <c r="T87" s="79"/>
      <c r="U87" s="79"/>
      <c r="V87" s="79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</row>
    <row r="88" spans="1:61" ht="12">
      <c r="A88" s="79"/>
      <c r="B88" s="79"/>
      <c r="C88" s="79"/>
      <c r="D88" s="58"/>
      <c r="F88" s="389"/>
      <c r="G88" s="58"/>
      <c r="H88" s="389"/>
      <c r="I88" s="58"/>
      <c r="J88" s="390"/>
      <c r="L88" s="340"/>
      <c r="M88" s="58"/>
      <c r="N88" s="389"/>
      <c r="O88" s="58"/>
      <c r="P88" s="390"/>
      <c r="R88" s="79"/>
      <c r="S88" s="79"/>
      <c r="T88" s="79"/>
      <c r="U88" s="79"/>
      <c r="V88" s="79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</row>
    <row r="89" spans="5:61" ht="12">
      <c r="E89" s="394"/>
      <c r="F89" s="395"/>
      <c r="G89" s="394"/>
      <c r="H89" s="395"/>
      <c r="I89" s="394"/>
      <c r="J89" s="396"/>
      <c r="K89" s="394"/>
      <c r="L89" s="397"/>
      <c r="M89" s="394"/>
      <c r="N89" s="395"/>
      <c r="O89" s="394"/>
      <c r="P89" s="396"/>
      <c r="Q89" s="394"/>
      <c r="R89" s="55"/>
      <c r="S89" s="55"/>
      <c r="T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</row>
    <row r="90" spans="5:61" ht="12">
      <c r="E90" s="394"/>
      <c r="F90" s="395"/>
      <c r="G90" s="394"/>
      <c r="H90" s="395"/>
      <c r="I90" s="394"/>
      <c r="J90" s="396"/>
      <c r="K90" s="394"/>
      <c r="L90" s="397"/>
      <c r="M90" s="394"/>
      <c r="N90" s="395"/>
      <c r="O90" s="394"/>
      <c r="P90" s="396"/>
      <c r="Q90" s="394"/>
      <c r="R90" s="55"/>
      <c r="S90" s="55"/>
      <c r="T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</row>
    <row r="91" spans="5:61" ht="12">
      <c r="E91" s="394"/>
      <c r="F91" s="395"/>
      <c r="G91" s="394"/>
      <c r="H91" s="395"/>
      <c r="I91" s="394"/>
      <c r="J91" s="396"/>
      <c r="K91" s="394"/>
      <c r="L91" s="397"/>
      <c r="M91" s="394"/>
      <c r="N91" s="395"/>
      <c r="O91" s="394"/>
      <c r="P91" s="396"/>
      <c r="Q91" s="394"/>
      <c r="R91" s="55"/>
      <c r="S91" s="55"/>
      <c r="T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</row>
    <row r="92" spans="5:61" ht="12">
      <c r="E92" s="394"/>
      <c r="F92" s="395"/>
      <c r="G92" s="394"/>
      <c r="H92" s="395"/>
      <c r="I92" s="394"/>
      <c r="J92" s="396"/>
      <c r="K92" s="394"/>
      <c r="L92" s="397"/>
      <c r="M92" s="394"/>
      <c r="N92" s="395"/>
      <c r="O92" s="394"/>
      <c r="P92" s="396"/>
      <c r="Q92" s="394"/>
      <c r="R92" s="55"/>
      <c r="S92" s="55"/>
      <c r="T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</row>
    <row r="93" spans="5:61" ht="12">
      <c r="E93" s="394"/>
      <c r="F93" s="395"/>
      <c r="G93" s="394"/>
      <c r="H93" s="395"/>
      <c r="I93" s="394"/>
      <c r="J93" s="396"/>
      <c r="K93" s="394"/>
      <c r="L93" s="397"/>
      <c r="M93" s="394"/>
      <c r="N93" s="395"/>
      <c r="O93" s="394"/>
      <c r="P93" s="396"/>
      <c r="Q93" s="394"/>
      <c r="R93" s="55"/>
      <c r="S93" s="55"/>
      <c r="T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</row>
    <row r="94" spans="5:61" ht="12">
      <c r="E94" s="394"/>
      <c r="F94" s="395"/>
      <c r="G94" s="394"/>
      <c r="H94" s="395"/>
      <c r="I94" s="394"/>
      <c r="J94" s="396"/>
      <c r="K94" s="394"/>
      <c r="L94" s="397"/>
      <c r="M94" s="394"/>
      <c r="N94" s="395"/>
      <c r="O94" s="394"/>
      <c r="P94" s="396"/>
      <c r="Q94" s="394"/>
      <c r="R94" s="55"/>
      <c r="S94" s="55"/>
      <c r="T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</row>
    <row r="95" spans="5:61" ht="12">
      <c r="E95" s="394"/>
      <c r="F95" s="395"/>
      <c r="G95" s="394"/>
      <c r="H95" s="395"/>
      <c r="I95" s="394"/>
      <c r="J95" s="396"/>
      <c r="K95" s="394"/>
      <c r="L95" s="397"/>
      <c r="M95" s="394"/>
      <c r="N95" s="395"/>
      <c r="O95" s="394"/>
      <c r="P95" s="396"/>
      <c r="Q95" s="394"/>
      <c r="R95" s="55"/>
      <c r="S95" s="55"/>
      <c r="T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</row>
    <row r="96" spans="5:61" ht="12">
      <c r="E96" s="394"/>
      <c r="F96" s="395"/>
      <c r="G96" s="394"/>
      <c r="H96" s="395"/>
      <c r="I96" s="394"/>
      <c r="J96" s="396"/>
      <c r="K96" s="394"/>
      <c r="L96" s="397"/>
      <c r="M96" s="394"/>
      <c r="N96" s="395"/>
      <c r="O96" s="394"/>
      <c r="P96" s="396"/>
      <c r="Q96" s="394"/>
      <c r="R96" s="55"/>
      <c r="S96" s="55"/>
      <c r="T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</row>
    <row r="97" spans="5:61" ht="12">
      <c r="E97" s="394"/>
      <c r="F97" s="395"/>
      <c r="G97" s="394"/>
      <c r="H97" s="395"/>
      <c r="I97" s="394"/>
      <c r="J97" s="396"/>
      <c r="K97" s="394"/>
      <c r="L97" s="397"/>
      <c r="M97" s="394"/>
      <c r="N97" s="395"/>
      <c r="O97" s="394"/>
      <c r="P97" s="396"/>
      <c r="Q97" s="394"/>
      <c r="R97" s="55"/>
      <c r="S97" s="55"/>
      <c r="T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</row>
    <row r="98" spans="5:61" ht="12">
      <c r="E98" s="394"/>
      <c r="F98" s="395"/>
      <c r="G98" s="394"/>
      <c r="H98" s="395"/>
      <c r="I98" s="394"/>
      <c r="J98" s="396"/>
      <c r="K98" s="394"/>
      <c r="L98" s="397"/>
      <c r="M98" s="394"/>
      <c r="N98" s="395"/>
      <c r="O98" s="394"/>
      <c r="P98" s="396"/>
      <c r="Q98" s="394"/>
      <c r="R98" s="55"/>
      <c r="S98" s="55"/>
      <c r="T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</row>
    <row r="99" spans="5:61" ht="12">
      <c r="E99" s="394"/>
      <c r="F99" s="395"/>
      <c r="G99" s="394"/>
      <c r="H99" s="395"/>
      <c r="I99" s="394"/>
      <c r="J99" s="396"/>
      <c r="K99" s="394"/>
      <c r="L99" s="397"/>
      <c r="M99" s="394"/>
      <c r="N99" s="395"/>
      <c r="O99" s="394"/>
      <c r="P99" s="396"/>
      <c r="Q99" s="394"/>
      <c r="R99" s="55"/>
      <c r="S99" s="55"/>
      <c r="T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</row>
    <row r="100" spans="5:61" ht="12">
      <c r="E100" s="394"/>
      <c r="F100" s="395"/>
      <c r="G100" s="394"/>
      <c r="H100" s="395"/>
      <c r="I100" s="394"/>
      <c r="J100" s="396"/>
      <c r="K100" s="394"/>
      <c r="L100" s="397"/>
      <c r="M100" s="394"/>
      <c r="N100" s="395"/>
      <c r="O100" s="394"/>
      <c r="P100" s="396"/>
      <c r="Q100" s="394"/>
      <c r="R100" s="55"/>
      <c r="S100" s="55"/>
      <c r="T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</row>
    <row r="101" spans="5:61" ht="12">
      <c r="E101" s="394"/>
      <c r="F101" s="395"/>
      <c r="G101" s="394"/>
      <c r="H101" s="395"/>
      <c r="I101" s="394"/>
      <c r="J101" s="396"/>
      <c r="K101" s="394"/>
      <c r="L101" s="397"/>
      <c r="M101" s="394"/>
      <c r="N101" s="395"/>
      <c r="O101" s="394"/>
      <c r="P101" s="396"/>
      <c r="Q101" s="394"/>
      <c r="R101" s="55"/>
      <c r="S101" s="55"/>
      <c r="T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</row>
    <row r="102" spans="5:61" ht="12">
      <c r="E102" s="394"/>
      <c r="F102" s="395"/>
      <c r="G102" s="394"/>
      <c r="H102" s="395"/>
      <c r="I102" s="394"/>
      <c r="J102" s="396"/>
      <c r="K102" s="394"/>
      <c r="L102" s="397"/>
      <c r="M102" s="394"/>
      <c r="N102" s="395"/>
      <c r="O102" s="394"/>
      <c r="P102" s="396"/>
      <c r="Q102" s="394"/>
      <c r="R102" s="55"/>
      <c r="S102" s="55"/>
      <c r="T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</row>
    <row r="103" spans="5:61" ht="12">
      <c r="E103" s="394"/>
      <c r="F103" s="395"/>
      <c r="G103" s="394"/>
      <c r="H103" s="395"/>
      <c r="I103" s="394"/>
      <c r="J103" s="396"/>
      <c r="K103" s="394"/>
      <c r="L103" s="397"/>
      <c r="M103" s="394"/>
      <c r="N103" s="395"/>
      <c r="O103" s="394"/>
      <c r="P103" s="396"/>
      <c r="Q103" s="394"/>
      <c r="R103" s="55"/>
      <c r="S103" s="55"/>
      <c r="T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</row>
    <row r="104" spans="5:61" ht="12">
      <c r="E104" s="394"/>
      <c r="F104" s="395"/>
      <c r="G104" s="394"/>
      <c r="H104" s="395"/>
      <c r="I104" s="394"/>
      <c r="J104" s="396"/>
      <c r="K104" s="394"/>
      <c r="L104" s="397"/>
      <c r="M104" s="394"/>
      <c r="N104" s="395"/>
      <c r="O104" s="394"/>
      <c r="P104" s="396"/>
      <c r="Q104" s="394"/>
      <c r="R104" s="55"/>
      <c r="S104" s="55"/>
      <c r="T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</row>
    <row r="105" spans="5:61" ht="12">
      <c r="E105" s="394"/>
      <c r="F105" s="395"/>
      <c r="G105" s="394"/>
      <c r="H105" s="395"/>
      <c r="I105" s="394"/>
      <c r="J105" s="396"/>
      <c r="K105" s="394"/>
      <c r="L105" s="397"/>
      <c r="M105" s="394"/>
      <c r="N105" s="395"/>
      <c r="O105" s="394"/>
      <c r="P105" s="396"/>
      <c r="Q105" s="394"/>
      <c r="R105" s="55"/>
      <c r="S105" s="55"/>
      <c r="T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</row>
    <row r="106" spans="5:61" ht="12">
      <c r="E106" s="394"/>
      <c r="F106" s="395"/>
      <c r="G106" s="394"/>
      <c r="H106" s="395"/>
      <c r="I106" s="394"/>
      <c r="J106" s="396"/>
      <c r="K106" s="394"/>
      <c r="L106" s="397"/>
      <c r="M106" s="394"/>
      <c r="N106" s="395"/>
      <c r="O106" s="394"/>
      <c r="P106" s="396"/>
      <c r="Q106" s="394"/>
      <c r="R106" s="55"/>
      <c r="S106" s="55"/>
      <c r="T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</row>
    <row r="107" spans="5:61" ht="12">
      <c r="E107" s="394"/>
      <c r="F107" s="395"/>
      <c r="G107" s="394"/>
      <c r="H107" s="395"/>
      <c r="I107" s="394"/>
      <c r="J107" s="396"/>
      <c r="K107" s="394"/>
      <c r="L107" s="397"/>
      <c r="M107" s="394"/>
      <c r="N107" s="395"/>
      <c r="O107" s="394"/>
      <c r="P107" s="396"/>
      <c r="Q107" s="394"/>
      <c r="R107" s="55"/>
      <c r="S107" s="55"/>
      <c r="T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</row>
    <row r="108" spans="5:61" ht="12">
      <c r="E108" s="394"/>
      <c r="F108" s="395"/>
      <c r="G108" s="394"/>
      <c r="H108" s="395"/>
      <c r="I108" s="394"/>
      <c r="J108" s="396"/>
      <c r="K108" s="394"/>
      <c r="L108" s="397"/>
      <c r="M108" s="394"/>
      <c r="N108" s="395"/>
      <c r="O108" s="394"/>
      <c r="P108" s="396"/>
      <c r="Q108" s="394"/>
      <c r="R108" s="55"/>
      <c r="S108" s="55"/>
      <c r="T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</row>
    <row r="109" spans="5:61" ht="12">
      <c r="E109" s="394"/>
      <c r="F109" s="395"/>
      <c r="G109" s="394"/>
      <c r="H109" s="395"/>
      <c r="I109" s="394"/>
      <c r="J109" s="396"/>
      <c r="K109" s="394"/>
      <c r="L109" s="397"/>
      <c r="M109" s="394"/>
      <c r="N109" s="395"/>
      <c r="O109" s="394"/>
      <c r="P109" s="396"/>
      <c r="Q109" s="394"/>
      <c r="R109" s="55"/>
      <c r="S109" s="55"/>
      <c r="T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</row>
    <row r="110" spans="5:61" ht="12">
      <c r="E110" s="394"/>
      <c r="F110" s="395"/>
      <c r="G110" s="394"/>
      <c r="H110" s="395"/>
      <c r="I110" s="394"/>
      <c r="J110" s="396"/>
      <c r="K110" s="394"/>
      <c r="L110" s="397"/>
      <c r="M110" s="394"/>
      <c r="N110" s="395"/>
      <c r="O110" s="394"/>
      <c r="P110" s="396"/>
      <c r="Q110" s="394"/>
      <c r="R110" s="55"/>
      <c r="S110" s="55"/>
      <c r="T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</row>
    <row r="111" spans="5:61" ht="12">
      <c r="E111" s="394"/>
      <c r="F111" s="395"/>
      <c r="G111" s="394"/>
      <c r="H111" s="395"/>
      <c r="I111" s="394"/>
      <c r="J111" s="396"/>
      <c r="K111" s="394"/>
      <c r="L111" s="397"/>
      <c r="M111" s="394"/>
      <c r="N111" s="395"/>
      <c r="O111" s="394"/>
      <c r="P111" s="396"/>
      <c r="Q111" s="394"/>
      <c r="R111" s="55"/>
      <c r="S111" s="55"/>
      <c r="T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</row>
    <row r="112" spans="5:61" ht="12">
      <c r="E112" s="394"/>
      <c r="F112" s="395"/>
      <c r="G112" s="394"/>
      <c r="H112" s="395"/>
      <c r="I112" s="394"/>
      <c r="J112" s="396"/>
      <c r="K112" s="394"/>
      <c r="L112" s="397"/>
      <c r="M112" s="394"/>
      <c r="N112" s="395"/>
      <c r="O112" s="394"/>
      <c r="P112" s="396"/>
      <c r="Q112" s="394"/>
      <c r="R112" s="55"/>
      <c r="S112" s="55"/>
      <c r="T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</row>
    <row r="113" spans="5:61" ht="12">
      <c r="E113" s="394"/>
      <c r="F113" s="395"/>
      <c r="G113" s="394"/>
      <c r="H113" s="395"/>
      <c r="I113" s="394"/>
      <c r="J113" s="396"/>
      <c r="K113" s="394"/>
      <c r="L113" s="397"/>
      <c r="M113" s="394"/>
      <c r="N113" s="395"/>
      <c r="O113" s="394"/>
      <c r="P113" s="396"/>
      <c r="Q113" s="394"/>
      <c r="R113" s="55"/>
      <c r="S113" s="55"/>
      <c r="T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</row>
    <row r="114" spans="5:61" ht="12">
      <c r="E114" s="394"/>
      <c r="F114" s="395"/>
      <c r="G114" s="394"/>
      <c r="H114" s="395"/>
      <c r="I114" s="394"/>
      <c r="J114" s="396"/>
      <c r="K114" s="394"/>
      <c r="L114" s="397"/>
      <c r="M114" s="394"/>
      <c r="N114" s="395"/>
      <c r="O114" s="394"/>
      <c r="P114" s="396"/>
      <c r="Q114" s="394"/>
      <c r="R114" s="55"/>
      <c r="S114" s="55"/>
      <c r="T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</row>
    <row r="115" spans="5:61" ht="12">
      <c r="E115" s="394"/>
      <c r="F115" s="395"/>
      <c r="G115" s="394"/>
      <c r="H115" s="395"/>
      <c r="I115" s="394"/>
      <c r="J115" s="396"/>
      <c r="K115" s="394"/>
      <c r="L115" s="397"/>
      <c r="M115" s="394"/>
      <c r="N115" s="395"/>
      <c r="O115" s="394"/>
      <c r="P115" s="396"/>
      <c r="Q115" s="394"/>
      <c r="R115" s="55"/>
      <c r="S115" s="55"/>
      <c r="T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</row>
    <row r="116" spans="5:20" ht="12">
      <c r="E116" s="394"/>
      <c r="F116" s="395"/>
      <c r="G116" s="394"/>
      <c r="H116" s="395"/>
      <c r="I116" s="394"/>
      <c r="J116" s="396"/>
      <c r="K116" s="394"/>
      <c r="L116" s="397"/>
      <c r="M116" s="394"/>
      <c r="N116" s="395"/>
      <c r="O116" s="394"/>
      <c r="P116" s="396"/>
      <c r="Q116" s="394"/>
      <c r="R116" s="55"/>
      <c r="S116" s="55"/>
      <c r="T116" s="55"/>
    </row>
    <row r="117" spans="5:20" ht="12">
      <c r="E117" s="394"/>
      <c r="F117" s="395"/>
      <c r="G117" s="394"/>
      <c r="H117" s="395"/>
      <c r="I117" s="394"/>
      <c r="J117" s="396"/>
      <c r="K117" s="394"/>
      <c r="L117" s="397"/>
      <c r="M117" s="394"/>
      <c r="N117" s="395"/>
      <c r="O117" s="394"/>
      <c r="P117" s="396"/>
      <c r="Q117" s="394"/>
      <c r="R117" s="55"/>
      <c r="S117" s="55"/>
      <c r="T117" s="55"/>
    </row>
    <row r="118" spans="5:20" ht="12">
      <c r="E118" s="394"/>
      <c r="F118" s="395"/>
      <c r="G118" s="394"/>
      <c r="H118" s="395"/>
      <c r="I118" s="394"/>
      <c r="J118" s="396"/>
      <c r="K118" s="394"/>
      <c r="L118" s="397"/>
      <c r="M118" s="394"/>
      <c r="N118" s="395"/>
      <c r="O118" s="394"/>
      <c r="P118" s="396"/>
      <c r="Q118" s="394"/>
      <c r="R118" s="55"/>
      <c r="S118" s="55"/>
      <c r="T118" s="55"/>
    </row>
    <row r="119" spans="5:20" ht="12">
      <c r="E119" s="394"/>
      <c r="F119" s="395"/>
      <c r="G119" s="394"/>
      <c r="H119" s="395"/>
      <c r="I119" s="394"/>
      <c r="J119" s="396"/>
      <c r="K119" s="394"/>
      <c r="L119" s="397"/>
      <c r="M119" s="394"/>
      <c r="N119" s="395"/>
      <c r="O119" s="394"/>
      <c r="P119" s="396"/>
      <c r="Q119" s="394"/>
      <c r="R119" s="55"/>
      <c r="S119" s="55"/>
      <c r="T119" s="55"/>
    </row>
    <row r="120" spans="5:20" ht="12">
      <c r="E120" s="394"/>
      <c r="F120" s="395"/>
      <c r="G120" s="394"/>
      <c r="H120" s="395"/>
      <c r="I120" s="394"/>
      <c r="J120" s="396"/>
      <c r="K120" s="394"/>
      <c r="L120" s="397"/>
      <c r="M120" s="394"/>
      <c r="N120" s="395"/>
      <c r="O120" s="394"/>
      <c r="P120" s="396"/>
      <c r="Q120" s="394"/>
      <c r="R120" s="55"/>
      <c r="S120" s="55"/>
      <c r="T120" s="55"/>
    </row>
    <row r="121" spans="5:20" ht="12">
      <c r="E121" s="394"/>
      <c r="F121" s="395"/>
      <c r="G121" s="394"/>
      <c r="H121" s="395"/>
      <c r="I121" s="394"/>
      <c r="J121" s="396"/>
      <c r="K121" s="394"/>
      <c r="L121" s="397"/>
      <c r="M121" s="394"/>
      <c r="N121" s="395"/>
      <c r="O121" s="394"/>
      <c r="P121" s="396"/>
      <c r="Q121" s="394"/>
      <c r="R121" s="55"/>
      <c r="S121" s="55"/>
      <c r="T121" s="55"/>
    </row>
    <row r="122" spans="5:20" ht="12">
      <c r="E122" s="394"/>
      <c r="F122" s="395"/>
      <c r="G122" s="394"/>
      <c r="H122" s="395"/>
      <c r="I122" s="394"/>
      <c r="J122" s="396"/>
      <c r="K122" s="394"/>
      <c r="L122" s="397"/>
      <c r="M122" s="394"/>
      <c r="N122" s="395"/>
      <c r="O122" s="394"/>
      <c r="P122" s="396"/>
      <c r="Q122" s="394"/>
      <c r="R122" s="55"/>
      <c r="S122" s="55"/>
      <c r="T122" s="55"/>
    </row>
    <row r="123" spans="5:20" ht="12">
      <c r="E123" s="394"/>
      <c r="F123" s="395"/>
      <c r="G123" s="394"/>
      <c r="H123" s="395"/>
      <c r="I123" s="394"/>
      <c r="J123" s="396"/>
      <c r="K123" s="394"/>
      <c r="L123" s="397"/>
      <c r="M123" s="394"/>
      <c r="N123" s="395"/>
      <c r="O123" s="394"/>
      <c r="P123" s="396"/>
      <c r="Q123" s="394"/>
      <c r="R123" s="55"/>
      <c r="S123" s="55"/>
      <c r="T123" s="55"/>
    </row>
    <row r="124" spans="5:20" ht="12">
      <c r="E124" s="394"/>
      <c r="F124" s="395"/>
      <c r="G124" s="394"/>
      <c r="H124" s="395"/>
      <c r="I124" s="394"/>
      <c r="J124" s="396"/>
      <c r="K124" s="394"/>
      <c r="L124" s="397"/>
      <c r="M124" s="394"/>
      <c r="N124" s="395"/>
      <c r="O124" s="394"/>
      <c r="P124" s="396"/>
      <c r="Q124" s="394"/>
      <c r="R124" s="55"/>
      <c r="S124" s="55"/>
      <c r="T124" s="55"/>
    </row>
    <row r="125" spans="5:20" ht="12">
      <c r="E125" s="394"/>
      <c r="F125" s="395"/>
      <c r="G125" s="394"/>
      <c r="H125" s="395"/>
      <c r="I125" s="394"/>
      <c r="J125" s="396"/>
      <c r="K125" s="394"/>
      <c r="L125" s="397"/>
      <c r="M125" s="394"/>
      <c r="N125" s="395"/>
      <c r="O125" s="394"/>
      <c r="P125" s="396"/>
      <c r="Q125" s="394"/>
      <c r="R125" s="55"/>
      <c r="S125" s="55"/>
      <c r="T125" s="55"/>
    </row>
    <row r="126" spans="5:20" ht="12">
      <c r="E126" s="394"/>
      <c r="F126" s="395"/>
      <c r="G126" s="394"/>
      <c r="H126" s="395"/>
      <c r="I126" s="394"/>
      <c r="J126" s="396"/>
      <c r="K126" s="394"/>
      <c r="L126" s="397"/>
      <c r="M126" s="394"/>
      <c r="N126" s="395"/>
      <c r="O126" s="394"/>
      <c r="P126" s="396"/>
      <c r="Q126" s="394"/>
      <c r="R126" s="55"/>
      <c r="S126" s="55"/>
      <c r="T126" s="55"/>
    </row>
    <row r="127" spans="5:20" ht="12">
      <c r="E127" s="394"/>
      <c r="F127" s="395"/>
      <c r="G127" s="394"/>
      <c r="H127" s="395"/>
      <c r="I127" s="394"/>
      <c r="J127" s="396"/>
      <c r="K127" s="394"/>
      <c r="L127" s="397"/>
      <c r="M127" s="394"/>
      <c r="N127" s="395"/>
      <c r="O127" s="394"/>
      <c r="P127" s="396"/>
      <c r="Q127" s="394"/>
      <c r="R127" s="55"/>
      <c r="S127" s="55"/>
      <c r="T127" s="55"/>
    </row>
    <row r="128" spans="5:20" ht="12">
      <c r="E128" s="394"/>
      <c r="F128" s="395"/>
      <c r="G128" s="394"/>
      <c r="H128" s="395"/>
      <c r="I128" s="394"/>
      <c r="J128" s="396"/>
      <c r="K128" s="394"/>
      <c r="L128" s="397"/>
      <c r="M128" s="394"/>
      <c r="N128" s="395"/>
      <c r="O128" s="394"/>
      <c r="P128" s="396"/>
      <c r="Q128" s="394"/>
      <c r="R128" s="55"/>
      <c r="S128" s="55"/>
      <c r="T128" s="55"/>
    </row>
    <row r="129" spans="5:20" ht="12">
      <c r="E129" s="394"/>
      <c r="F129" s="395"/>
      <c r="G129" s="394"/>
      <c r="H129" s="395"/>
      <c r="I129" s="394"/>
      <c r="J129" s="396"/>
      <c r="K129" s="394"/>
      <c r="L129" s="397"/>
      <c r="M129" s="394"/>
      <c r="N129" s="395"/>
      <c r="O129" s="394"/>
      <c r="P129" s="396"/>
      <c r="Q129" s="394"/>
      <c r="R129" s="55"/>
      <c r="S129" s="55"/>
      <c r="T129" s="55"/>
    </row>
    <row r="130" spans="5:20" ht="12">
      <c r="E130" s="394"/>
      <c r="F130" s="395"/>
      <c r="G130" s="394"/>
      <c r="H130" s="395"/>
      <c r="I130" s="394"/>
      <c r="J130" s="396"/>
      <c r="K130" s="394"/>
      <c r="L130" s="397"/>
      <c r="M130" s="394"/>
      <c r="N130" s="395"/>
      <c r="O130" s="394"/>
      <c r="P130" s="396"/>
      <c r="Q130" s="394"/>
      <c r="R130" s="55"/>
      <c r="S130" s="55"/>
      <c r="T130" s="55"/>
    </row>
    <row r="131" spans="5:20" ht="12">
      <c r="E131" s="394"/>
      <c r="F131" s="395"/>
      <c r="G131" s="394"/>
      <c r="H131" s="395"/>
      <c r="I131" s="394"/>
      <c r="J131" s="396"/>
      <c r="K131" s="394"/>
      <c r="L131" s="397"/>
      <c r="M131" s="394"/>
      <c r="N131" s="395"/>
      <c r="O131" s="394"/>
      <c r="P131" s="396"/>
      <c r="Q131" s="394"/>
      <c r="R131" s="55"/>
      <c r="S131" s="55"/>
      <c r="T131" s="55"/>
    </row>
    <row r="132" spans="5:20" ht="12">
      <c r="E132" s="394"/>
      <c r="F132" s="395"/>
      <c r="G132" s="394"/>
      <c r="H132" s="395"/>
      <c r="I132" s="394"/>
      <c r="J132" s="396"/>
      <c r="K132" s="394"/>
      <c r="L132" s="397"/>
      <c r="M132" s="394"/>
      <c r="N132" s="395"/>
      <c r="O132" s="394"/>
      <c r="P132" s="396"/>
      <c r="Q132" s="394"/>
      <c r="R132" s="55"/>
      <c r="S132" s="55"/>
      <c r="T132" s="55"/>
    </row>
    <row r="133" spans="5:20" ht="12">
      <c r="E133" s="394"/>
      <c r="F133" s="395"/>
      <c r="G133" s="394"/>
      <c r="H133" s="395"/>
      <c r="I133" s="394"/>
      <c r="J133" s="396"/>
      <c r="K133" s="394"/>
      <c r="L133" s="397"/>
      <c r="M133" s="394"/>
      <c r="N133" s="395"/>
      <c r="O133" s="394"/>
      <c r="P133" s="396"/>
      <c r="Q133" s="394"/>
      <c r="R133" s="55"/>
      <c r="S133" s="55"/>
      <c r="T133" s="55"/>
    </row>
    <row r="134" spans="5:20" ht="12">
      <c r="E134" s="394"/>
      <c r="F134" s="395"/>
      <c r="G134" s="394"/>
      <c r="H134" s="395"/>
      <c r="I134" s="394"/>
      <c r="J134" s="396"/>
      <c r="K134" s="394"/>
      <c r="L134" s="397"/>
      <c r="M134" s="394"/>
      <c r="N134" s="395"/>
      <c r="O134" s="394"/>
      <c r="P134" s="396"/>
      <c r="Q134" s="394"/>
      <c r="R134" s="55"/>
      <c r="S134" s="55"/>
      <c r="T134" s="55"/>
    </row>
    <row r="135" spans="5:20" ht="12">
      <c r="E135" s="394"/>
      <c r="F135" s="395"/>
      <c r="G135" s="394"/>
      <c r="H135" s="395"/>
      <c r="I135" s="394"/>
      <c r="J135" s="396"/>
      <c r="K135" s="394"/>
      <c r="L135" s="397"/>
      <c r="M135" s="394"/>
      <c r="N135" s="395"/>
      <c r="O135" s="394"/>
      <c r="P135" s="396"/>
      <c r="Q135" s="394"/>
      <c r="R135" s="55"/>
      <c r="S135" s="55"/>
      <c r="T135" s="55"/>
    </row>
    <row r="136" spans="5:20" ht="12">
      <c r="E136" s="394"/>
      <c r="F136" s="395"/>
      <c r="G136" s="394"/>
      <c r="H136" s="395"/>
      <c r="I136" s="394"/>
      <c r="J136" s="396"/>
      <c r="K136" s="394"/>
      <c r="L136" s="397"/>
      <c r="M136" s="394"/>
      <c r="N136" s="395"/>
      <c r="O136" s="394"/>
      <c r="P136" s="396"/>
      <c r="Q136" s="394"/>
      <c r="R136" s="55"/>
      <c r="S136" s="55"/>
      <c r="T136" s="55"/>
    </row>
    <row r="137" spans="5:20" ht="12">
      <c r="E137" s="394"/>
      <c r="F137" s="395"/>
      <c r="G137" s="394"/>
      <c r="H137" s="395"/>
      <c r="I137" s="394"/>
      <c r="J137" s="396"/>
      <c r="K137" s="394"/>
      <c r="L137" s="397"/>
      <c r="M137" s="394"/>
      <c r="N137" s="395"/>
      <c r="O137" s="394"/>
      <c r="P137" s="396"/>
      <c r="Q137" s="394"/>
      <c r="R137" s="55"/>
      <c r="S137" s="55"/>
      <c r="T137" s="55"/>
    </row>
    <row r="138" spans="5:20" ht="12">
      <c r="E138" s="394"/>
      <c r="F138" s="395"/>
      <c r="G138" s="394"/>
      <c r="H138" s="395"/>
      <c r="I138" s="394"/>
      <c r="J138" s="396"/>
      <c r="K138" s="394"/>
      <c r="L138" s="397"/>
      <c r="M138" s="394"/>
      <c r="N138" s="395"/>
      <c r="O138" s="394"/>
      <c r="P138" s="396"/>
      <c r="Q138" s="394"/>
      <c r="R138" s="55"/>
      <c r="S138" s="55"/>
      <c r="T138" s="55"/>
    </row>
    <row r="139" spans="5:20" ht="12">
      <c r="E139" s="394"/>
      <c r="F139" s="395"/>
      <c r="G139" s="394"/>
      <c r="H139" s="395"/>
      <c r="I139" s="394"/>
      <c r="J139" s="396"/>
      <c r="K139" s="394"/>
      <c r="L139" s="397"/>
      <c r="M139" s="394"/>
      <c r="N139" s="395"/>
      <c r="O139" s="394"/>
      <c r="P139" s="396"/>
      <c r="Q139" s="394"/>
      <c r="R139" s="55"/>
      <c r="S139" s="55"/>
      <c r="T139" s="55"/>
    </row>
    <row r="140" spans="5:20" ht="12">
      <c r="E140" s="394"/>
      <c r="F140" s="395"/>
      <c r="G140" s="394"/>
      <c r="H140" s="395"/>
      <c r="I140" s="394"/>
      <c r="J140" s="396"/>
      <c r="K140" s="394"/>
      <c r="L140" s="397"/>
      <c r="M140" s="394"/>
      <c r="N140" s="395"/>
      <c r="O140" s="394"/>
      <c r="P140" s="396"/>
      <c r="Q140" s="394"/>
      <c r="R140" s="55"/>
      <c r="S140" s="55"/>
      <c r="T140" s="55"/>
    </row>
    <row r="141" spans="5:20" ht="12">
      <c r="E141" s="394"/>
      <c r="F141" s="395"/>
      <c r="G141" s="394"/>
      <c r="H141" s="395"/>
      <c r="I141" s="394"/>
      <c r="J141" s="396"/>
      <c r="K141" s="394"/>
      <c r="L141" s="397"/>
      <c r="M141" s="394"/>
      <c r="N141" s="395"/>
      <c r="O141" s="394"/>
      <c r="P141" s="396"/>
      <c r="Q141" s="394"/>
      <c r="R141" s="55"/>
      <c r="S141" s="55"/>
      <c r="T141" s="55"/>
    </row>
    <row r="142" spans="5:20" ht="12">
      <c r="E142" s="394"/>
      <c r="F142" s="395"/>
      <c r="G142" s="394"/>
      <c r="H142" s="395"/>
      <c r="I142" s="394"/>
      <c r="J142" s="396"/>
      <c r="K142" s="394"/>
      <c r="L142" s="397"/>
      <c r="M142" s="394"/>
      <c r="N142" s="395"/>
      <c r="O142" s="394"/>
      <c r="P142" s="396"/>
      <c r="Q142" s="394"/>
      <c r="R142" s="55"/>
      <c r="S142" s="55"/>
      <c r="T142" s="55"/>
    </row>
    <row r="143" spans="5:20" ht="12">
      <c r="E143" s="394"/>
      <c r="F143" s="395"/>
      <c r="G143" s="394"/>
      <c r="H143" s="395"/>
      <c r="I143" s="394"/>
      <c r="J143" s="396"/>
      <c r="K143" s="394"/>
      <c r="L143" s="397"/>
      <c r="M143" s="394"/>
      <c r="N143" s="395"/>
      <c r="O143" s="394"/>
      <c r="P143" s="396"/>
      <c r="Q143" s="394"/>
      <c r="R143" s="55"/>
      <c r="S143" s="55"/>
      <c r="T143" s="55"/>
    </row>
    <row r="144" spans="5:20" ht="12">
      <c r="E144" s="394"/>
      <c r="F144" s="395"/>
      <c r="G144" s="394"/>
      <c r="H144" s="395"/>
      <c r="I144" s="394"/>
      <c r="J144" s="396"/>
      <c r="K144" s="394"/>
      <c r="L144" s="397"/>
      <c r="M144" s="394"/>
      <c r="N144" s="395"/>
      <c r="O144" s="394"/>
      <c r="P144" s="396"/>
      <c r="Q144" s="394"/>
      <c r="R144" s="55"/>
      <c r="S144" s="55"/>
      <c r="T144" s="55"/>
    </row>
    <row r="145" spans="5:20" ht="12">
      <c r="E145" s="394"/>
      <c r="F145" s="395"/>
      <c r="G145" s="394"/>
      <c r="H145" s="395"/>
      <c r="I145" s="394"/>
      <c r="J145" s="396"/>
      <c r="K145" s="394"/>
      <c r="L145" s="397"/>
      <c r="M145" s="394"/>
      <c r="N145" s="395"/>
      <c r="O145" s="394"/>
      <c r="P145" s="396"/>
      <c r="Q145" s="394"/>
      <c r="R145" s="55"/>
      <c r="S145" s="55"/>
      <c r="T145" s="55"/>
    </row>
    <row r="146" spans="5:20" ht="12">
      <c r="E146" s="394"/>
      <c r="F146" s="395"/>
      <c r="G146" s="394"/>
      <c r="H146" s="395"/>
      <c r="I146" s="394"/>
      <c r="J146" s="396"/>
      <c r="K146" s="394"/>
      <c r="L146" s="397"/>
      <c r="M146" s="394"/>
      <c r="N146" s="395"/>
      <c r="O146" s="394"/>
      <c r="P146" s="396"/>
      <c r="Q146" s="394"/>
      <c r="R146" s="55"/>
      <c r="S146" s="55"/>
      <c r="T146" s="55"/>
    </row>
    <row r="147" spans="5:20" ht="12">
      <c r="E147" s="394"/>
      <c r="F147" s="395"/>
      <c r="G147" s="394"/>
      <c r="H147" s="395"/>
      <c r="I147" s="394"/>
      <c r="J147" s="396"/>
      <c r="K147" s="394"/>
      <c r="L147" s="397"/>
      <c r="M147" s="394"/>
      <c r="N147" s="395"/>
      <c r="O147" s="394"/>
      <c r="P147" s="396"/>
      <c r="Q147" s="394"/>
      <c r="R147" s="55"/>
      <c r="S147" s="55"/>
      <c r="T147" s="55"/>
    </row>
    <row r="148" spans="5:20" ht="12">
      <c r="E148" s="394"/>
      <c r="F148" s="395"/>
      <c r="G148" s="394"/>
      <c r="H148" s="395"/>
      <c r="I148" s="394"/>
      <c r="J148" s="396"/>
      <c r="K148" s="394"/>
      <c r="L148" s="397"/>
      <c r="M148" s="394"/>
      <c r="N148" s="395"/>
      <c r="O148" s="394"/>
      <c r="P148" s="396"/>
      <c r="Q148" s="394"/>
      <c r="R148" s="55"/>
      <c r="S148" s="55"/>
      <c r="T148" s="55"/>
    </row>
  </sheetData>
  <sheetProtection/>
  <mergeCells count="2">
    <mergeCell ref="A4:Q4"/>
    <mergeCell ref="A28:Q2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C40"/>
  <sheetViews>
    <sheetView zoomScale="70" zoomScaleNormal="70" zoomScalePageLayoutView="0" workbookViewId="0" topLeftCell="D1">
      <selection activeCell="B2" sqref="B2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12.7109375" style="0" customWidth="1"/>
    <col min="4" max="5" width="8.7109375" style="0" customWidth="1"/>
    <col min="6" max="6" width="8.7109375" style="312" customWidth="1"/>
    <col min="7" max="9" width="8.7109375" style="0" customWidth="1"/>
    <col min="10" max="10" width="12.7109375" style="0" customWidth="1"/>
    <col min="11" max="12" width="8.7109375" style="0" customWidth="1"/>
    <col min="13" max="13" width="8.7109375" style="312" customWidth="1"/>
    <col min="14" max="16" width="8.7109375" style="0" customWidth="1"/>
    <col min="17" max="17" width="12.7109375" style="0" customWidth="1"/>
    <col min="18" max="19" width="8.7109375" style="0" customWidth="1"/>
    <col min="20" max="20" width="8.7109375" style="312" customWidth="1"/>
    <col min="21" max="23" width="8.7109375" style="0" customWidth="1"/>
    <col min="24" max="24" width="12.7109375" style="0" customWidth="1"/>
    <col min="25" max="26" width="8.7109375" style="0" customWidth="1"/>
    <col min="27" max="27" width="8.7109375" style="312" customWidth="1"/>
    <col min="28" max="29" width="8.7109375" style="0" customWidth="1"/>
    <col min="30" max="30" width="6.8515625" style="0" customWidth="1"/>
  </cols>
  <sheetData>
    <row r="2" spans="2:29" ht="15.75" customHeight="1">
      <c r="B2" s="341">
        <v>40483</v>
      </c>
      <c r="C2" s="342" t="s">
        <v>73</v>
      </c>
      <c r="D2" s="343" t="s">
        <v>74</v>
      </c>
      <c r="E2" s="343" t="s">
        <v>75</v>
      </c>
      <c r="F2" s="343" t="s">
        <v>76</v>
      </c>
      <c r="G2" s="343" t="s">
        <v>77</v>
      </c>
      <c r="H2" s="344" t="s">
        <v>78</v>
      </c>
      <c r="I2" s="341">
        <v>40848</v>
      </c>
      <c r="J2" s="342" t="s">
        <v>73</v>
      </c>
      <c r="K2" s="343" t="s">
        <v>74</v>
      </c>
      <c r="L2" s="343" t="s">
        <v>75</v>
      </c>
      <c r="M2" s="343" t="s">
        <v>76</v>
      </c>
      <c r="N2" s="343" t="s">
        <v>77</v>
      </c>
      <c r="O2" s="344" t="s">
        <v>78</v>
      </c>
      <c r="P2" s="341">
        <v>41244</v>
      </c>
      <c r="Q2" s="342" t="s">
        <v>73</v>
      </c>
      <c r="R2" s="343" t="s">
        <v>74</v>
      </c>
      <c r="S2" s="343" t="s">
        <v>75</v>
      </c>
      <c r="T2" s="343" t="s">
        <v>76</v>
      </c>
      <c r="U2" s="343" t="s">
        <v>77</v>
      </c>
      <c r="V2" s="344" t="s">
        <v>78</v>
      </c>
      <c r="W2" s="341">
        <v>41609</v>
      </c>
      <c r="X2" s="342" t="s">
        <v>73</v>
      </c>
      <c r="Y2" s="343" t="s">
        <v>74</v>
      </c>
      <c r="Z2" s="343" t="s">
        <v>75</v>
      </c>
      <c r="AA2" s="343" t="s">
        <v>76</v>
      </c>
      <c r="AB2" s="343" t="s">
        <v>77</v>
      </c>
      <c r="AC2" s="344" t="s">
        <v>78</v>
      </c>
    </row>
    <row r="3" spans="2:29" ht="13.5" customHeight="1">
      <c r="B3" s="345"/>
      <c r="C3" s="346" t="s">
        <v>93</v>
      </c>
      <c r="D3" s="347">
        <v>26</v>
      </c>
      <c r="E3" s="347">
        <v>32</v>
      </c>
      <c r="F3" s="347">
        <v>28</v>
      </c>
      <c r="G3" s="347">
        <v>27</v>
      </c>
      <c r="H3" s="348">
        <f aca="true" t="shared" si="0" ref="H3:H10">SUM(D3:G3)</f>
        <v>113</v>
      </c>
      <c r="I3" s="345"/>
      <c r="J3" s="346" t="s">
        <v>93</v>
      </c>
      <c r="K3" s="347">
        <v>34</v>
      </c>
      <c r="L3" s="347">
        <v>42</v>
      </c>
      <c r="M3" s="347">
        <v>27</v>
      </c>
      <c r="N3" s="347">
        <v>34</v>
      </c>
      <c r="O3" s="348">
        <f aca="true" t="shared" si="1" ref="O3:O10">SUM(K3:N3)</f>
        <v>137</v>
      </c>
      <c r="P3" s="345"/>
      <c r="Q3" s="346" t="s">
        <v>93</v>
      </c>
      <c r="R3" s="347">
        <v>37</v>
      </c>
      <c r="S3" s="347">
        <v>59</v>
      </c>
      <c r="T3" s="347">
        <v>28</v>
      </c>
      <c r="U3" s="347">
        <v>35</v>
      </c>
      <c r="V3" s="348">
        <f aca="true" t="shared" si="2" ref="V3:V10">SUM(R3:U3)</f>
        <v>159</v>
      </c>
      <c r="W3" s="345"/>
      <c r="X3" s="346" t="s">
        <v>93</v>
      </c>
      <c r="Y3" s="347">
        <v>18</v>
      </c>
      <c r="Z3" s="347">
        <v>24</v>
      </c>
      <c r="AA3" s="347">
        <v>26</v>
      </c>
      <c r="AB3" s="347">
        <v>25</v>
      </c>
      <c r="AC3" s="348">
        <f aca="true" t="shared" si="3" ref="AC3:AC10">SUM(Y3:AB3)</f>
        <v>93</v>
      </c>
    </row>
    <row r="4" spans="2:29" ht="13.5" customHeight="1">
      <c r="B4" s="345"/>
      <c r="C4" s="346" t="s">
        <v>88</v>
      </c>
      <c r="D4" s="347">
        <v>4</v>
      </c>
      <c r="E4" s="347">
        <v>14</v>
      </c>
      <c r="F4" s="347">
        <v>4</v>
      </c>
      <c r="G4" s="347">
        <v>11</v>
      </c>
      <c r="H4" s="348">
        <f t="shared" si="0"/>
        <v>33</v>
      </c>
      <c r="I4" s="345"/>
      <c r="J4" s="346" t="s">
        <v>88</v>
      </c>
      <c r="K4" s="347">
        <v>0</v>
      </c>
      <c r="L4" s="347">
        <v>0</v>
      </c>
      <c r="M4" s="347">
        <v>0</v>
      </c>
      <c r="N4" s="347">
        <v>0</v>
      </c>
      <c r="O4" s="348">
        <f t="shared" si="1"/>
        <v>0</v>
      </c>
      <c r="P4" s="345"/>
      <c r="Q4" s="346" t="s">
        <v>88</v>
      </c>
      <c r="R4" s="347">
        <v>0</v>
      </c>
      <c r="S4" s="347">
        <v>0</v>
      </c>
      <c r="T4" s="347">
        <v>0</v>
      </c>
      <c r="U4" s="347">
        <v>0</v>
      </c>
      <c r="V4" s="348">
        <f t="shared" si="2"/>
        <v>0</v>
      </c>
      <c r="W4" s="345"/>
      <c r="X4" s="346" t="s">
        <v>88</v>
      </c>
      <c r="Y4" s="347">
        <v>0</v>
      </c>
      <c r="Z4" s="347">
        <v>0</v>
      </c>
      <c r="AA4" s="347">
        <v>0</v>
      </c>
      <c r="AB4" s="347">
        <v>0</v>
      </c>
      <c r="AC4" s="348">
        <f t="shared" si="3"/>
        <v>0</v>
      </c>
    </row>
    <row r="5" spans="2:29" ht="13.5" customHeight="1">
      <c r="B5" s="345"/>
      <c r="C5" s="346" t="s">
        <v>89</v>
      </c>
      <c r="D5" s="347">
        <v>9</v>
      </c>
      <c r="E5" s="347">
        <v>11</v>
      </c>
      <c r="F5" s="347">
        <v>3</v>
      </c>
      <c r="G5" s="347">
        <v>12</v>
      </c>
      <c r="H5" s="348">
        <f t="shared" si="0"/>
        <v>35</v>
      </c>
      <c r="I5" s="345"/>
      <c r="J5" s="346" t="s">
        <v>89</v>
      </c>
      <c r="K5" s="347">
        <v>7</v>
      </c>
      <c r="L5" s="347">
        <v>11</v>
      </c>
      <c r="M5" s="347">
        <v>7</v>
      </c>
      <c r="N5" s="347">
        <v>1</v>
      </c>
      <c r="O5" s="348">
        <f t="shared" si="1"/>
        <v>26</v>
      </c>
      <c r="P5" s="345"/>
      <c r="Q5" s="346" t="s">
        <v>89</v>
      </c>
      <c r="R5" s="347">
        <v>4</v>
      </c>
      <c r="S5" s="347">
        <v>9</v>
      </c>
      <c r="T5" s="347">
        <v>7</v>
      </c>
      <c r="U5" s="347">
        <v>9</v>
      </c>
      <c r="V5" s="348">
        <f t="shared" si="2"/>
        <v>29</v>
      </c>
      <c r="W5" s="345"/>
      <c r="X5" s="346" t="s">
        <v>89</v>
      </c>
      <c r="Y5" s="347">
        <v>2</v>
      </c>
      <c r="Z5" s="347">
        <v>10</v>
      </c>
      <c r="AA5" s="347">
        <v>7</v>
      </c>
      <c r="AB5" s="347">
        <v>13</v>
      </c>
      <c r="AC5" s="348">
        <f t="shared" si="3"/>
        <v>32</v>
      </c>
    </row>
    <row r="6" spans="2:29" ht="13.5" customHeight="1">
      <c r="B6" s="345"/>
      <c r="C6" s="346" t="s">
        <v>79</v>
      </c>
      <c r="D6" s="347">
        <v>11</v>
      </c>
      <c r="E6" s="347">
        <v>4</v>
      </c>
      <c r="F6" s="347">
        <v>3</v>
      </c>
      <c r="G6" s="347">
        <v>5</v>
      </c>
      <c r="H6" s="348">
        <f t="shared" si="0"/>
        <v>23</v>
      </c>
      <c r="I6" s="345"/>
      <c r="J6" s="346" t="s">
        <v>79</v>
      </c>
      <c r="K6" s="347">
        <v>7</v>
      </c>
      <c r="L6" s="347">
        <v>1</v>
      </c>
      <c r="M6" s="347">
        <v>0</v>
      </c>
      <c r="N6" s="347">
        <v>1</v>
      </c>
      <c r="O6" s="348">
        <f t="shared" si="1"/>
        <v>9</v>
      </c>
      <c r="P6" s="345"/>
      <c r="Q6" s="346" t="s">
        <v>79</v>
      </c>
      <c r="R6" s="347">
        <v>9</v>
      </c>
      <c r="S6" s="347">
        <v>3</v>
      </c>
      <c r="T6" s="347">
        <v>3</v>
      </c>
      <c r="U6" s="347">
        <v>1</v>
      </c>
      <c r="V6" s="348">
        <f t="shared" si="2"/>
        <v>16</v>
      </c>
      <c r="W6" s="345"/>
      <c r="X6" s="346" t="s">
        <v>79</v>
      </c>
      <c r="Y6" s="347">
        <v>1</v>
      </c>
      <c r="Z6" s="347">
        <v>0</v>
      </c>
      <c r="AA6" s="347">
        <v>4</v>
      </c>
      <c r="AB6" s="347">
        <v>2</v>
      </c>
      <c r="AC6" s="348">
        <f t="shared" si="3"/>
        <v>7</v>
      </c>
    </row>
    <row r="7" spans="2:29" ht="13.5" customHeight="1">
      <c r="B7" s="345"/>
      <c r="C7" s="346" t="s">
        <v>90</v>
      </c>
      <c r="D7" s="347">
        <v>10</v>
      </c>
      <c r="E7" s="347">
        <v>25</v>
      </c>
      <c r="F7" s="347">
        <v>7</v>
      </c>
      <c r="G7" s="347">
        <v>8</v>
      </c>
      <c r="H7" s="348">
        <f t="shared" si="0"/>
        <v>50</v>
      </c>
      <c r="I7" s="345"/>
      <c r="J7" s="346" t="s">
        <v>90</v>
      </c>
      <c r="K7" s="347">
        <v>24</v>
      </c>
      <c r="L7" s="347">
        <v>23</v>
      </c>
      <c r="M7" s="347">
        <v>10</v>
      </c>
      <c r="N7" s="347">
        <v>13</v>
      </c>
      <c r="O7" s="348">
        <f t="shared" si="1"/>
        <v>70</v>
      </c>
      <c r="P7" s="345"/>
      <c r="Q7" s="346" t="s">
        <v>90</v>
      </c>
      <c r="R7" s="347">
        <v>24</v>
      </c>
      <c r="S7" s="347">
        <v>21</v>
      </c>
      <c r="T7" s="347">
        <v>11</v>
      </c>
      <c r="U7" s="347">
        <v>11</v>
      </c>
      <c r="V7" s="348">
        <f t="shared" si="2"/>
        <v>67</v>
      </c>
      <c r="W7" s="345"/>
      <c r="X7" s="346" t="s">
        <v>90</v>
      </c>
      <c r="Y7" s="347">
        <v>13</v>
      </c>
      <c r="Z7" s="347">
        <v>15</v>
      </c>
      <c r="AA7" s="347">
        <v>27</v>
      </c>
      <c r="AB7" s="347">
        <v>25</v>
      </c>
      <c r="AC7" s="348">
        <f t="shared" si="3"/>
        <v>80</v>
      </c>
    </row>
    <row r="8" spans="2:29" ht="13.5" customHeight="1">
      <c r="B8" s="345"/>
      <c r="C8" s="346" t="s">
        <v>87</v>
      </c>
      <c r="D8" s="347"/>
      <c r="E8" s="347"/>
      <c r="F8" s="347"/>
      <c r="G8" s="347"/>
      <c r="H8" s="348">
        <f t="shared" si="0"/>
        <v>0</v>
      </c>
      <c r="I8" s="345"/>
      <c r="J8" s="346" t="s">
        <v>87</v>
      </c>
      <c r="K8" s="347">
        <v>20</v>
      </c>
      <c r="L8" s="347">
        <v>29</v>
      </c>
      <c r="M8" s="347">
        <v>6</v>
      </c>
      <c r="N8" s="347">
        <v>8</v>
      </c>
      <c r="O8" s="348">
        <f>SUM(K8:N8)</f>
        <v>63</v>
      </c>
      <c r="P8" s="345"/>
      <c r="Q8" s="346" t="s">
        <v>87</v>
      </c>
      <c r="R8" s="347">
        <v>10</v>
      </c>
      <c r="S8" s="347">
        <v>19</v>
      </c>
      <c r="T8" s="347">
        <v>7</v>
      </c>
      <c r="U8" s="347">
        <v>11</v>
      </c>
      <c r="V8" s="348">
        <f t="shared" si="2"/>
        <v>47</v>
      </c>
      <c r="W8" s="345"/>
      <c r="X8" s="346" t="s">
        <v>437</v>
      </c>
      <c r="Y8" s="347">
        <v>8</v>
      </c>
      <c r="Z8" s="347">
        <v>9</v>
      </c>
      <c r="AA8" s="347">
        <v>6</v>
      </c>
      <c r="AB8" s="347">
        <v>6</v>
      </c>
      <c r="AC8" s="348">
        <f t="shared" si="3"/>
        <v>29</v>
      </c>
    </row>
    <row r="9" spans="2:29" ht="13.5" customHeight="1">
      <c r="B9" s="345"/>
      <c r="C9" s="346"/>
      <c r="D9" s="347"/>
      <c r="E9" s="347"/>
      <c r="F9" s="347"/>
      <c r="G9" s="347"/>
      <c r="H9" s="348">
        <f t="shared" si="0"/>
        <v>0</v>
      </c>
      <c r="I9" s="345"/>
      <c r="J9" s="346"/>
      <c r="K9" s="347"/>
      <c r="L9" s="347"/>
      <c r="M9" s="347"/>
      <c r="N9" s="347"/>
      <c r="O9" s="348">
        <f>SUM(K9:N9)</f>
        <v>0</v>
      </c>
      <c r="P9" s="345"/>
      <c r="Q9" s="346"/>
      <c r="R9" s="347"/>
      <c r="S9" s="347"/>
      <c r="T9" s="347"/>
      <c r="U9" s="347"/>
      <c r="V9" s="348">
        <f t="shared" si="2"/>
        <v>0</v>
      </c>
      <c r="W9" s="345"/>
      <c r="X9" s="346" t="s">
        <v>87</v>
      </c>
      <c r="Y9" s="347">
        <v>5</v>
      </c>
      <c r="Z9" s="347">
        <v>14</v>
      </c>
      <c r="AA9" s="347">
        <v>3</v>
      </c>
      <c r="AB9" s="347">
        <v>12</v>
      </c>
      <c r="AC9" s="348">
        <f t="shared" si="3"/>
        <v>34</v>
      </c>
    </row>
    <row r="10" spans="2:29" ht="13.5" customHeight="1">
      <c r="B10" s="345"/>
      <c r="C10" s="349" t="s">
        <v>78</v>
      </c>
      <c r="D10" s="350">
        <f>SUM(D3:D9)</f>
        <v>60</v>
      </c>
      <c r="E10" s="350">
        <f>SUM(E3:E9)</f>
        <v>86</v>
      </c>
      <c r="F10" s="350">
        <f>SUM(F3:F9)</f>
        <v>45</v>
      </c>
      <c r="G10" s="350">
        <f>SUM(G3:G9)</f>
        <v>63</v>
      </c>
      <c r="H10" s="400">
        <f t="shared" si="0"/>
        <v>254</v>
      </c>
      <c r="I10" s="345"/>
      <c r="J10" s="349" t="s">
        <v>78</v>
      </c>
      <c r="K10" s="350">
        <f>SUM(K3:K9)</f>
        <v>92</v>
      </c>
      <c r="L10" s="350">
        <f>SUM(L3:L9)</f>
        <v>106</v>
      </c>
      <c r="M10" s="350">
        <f>SUM(M3:M9)</f>
        <v>50</v>
      </c>
      <c r="N10" s="350">
        <f>SUM(N3:N9)</f>
        <v>57</v>
      </c>
      <c r="O10" s="400">
        <f t="shared" si="1"/>
        <v>305</v>
      </c>
      <c r="P10" s="345"/>
      <c r="Q10" s="349" t="s">
        <v>78</v>
      </c>
      <c r="R10" s="350">
        <f>SUM(R3:R9)</f>
        <v>84</v>
      </c>
      <c r="S10" s="350">
        <f>SUM(S3:S9)</f>
        <v>111</v>
      </c>
      <c r="T10" s="350">
        <f>SUM(T3:T9)</f>
        <v>56</v>
      </c>
      <c r="U10" s="350">
        <f>SUM(U3:U9)</f>
        <v>67</v>
      </c>
      <c r="V10" s="426">
        <f t="shared" si="2"/>
        <v>318</v>
      </c>
      <c r="W10" s="345"/>
      <c r="X10" s="349" t="s">
        <v>78</v>
      </c>
      <c r="Y10" s="350">
        <f>SUM(Y3:Y9)</f>
        <v>47</v>
      </c>
      <c r="Z10" s="350">
        <f>SUM(Z3:Z9)</f>
        <v>72</v>
      </c>
      <c r="AA10" s="350">
        <f>SUM(AA3:AA9)</f>
        <v>73</v>
      </c>
      <c r="AB10" s="350">
        <f>SUM(AB3:AB9)</f>
        <v>83</v>
      </c>
      <c r="AC10" s="401">
        <f t="shared" si="3"/>
        <v>275</v>
      </c>
    </row>
    <row r="11" spans="2:29" ht="13.5" customHeight="1"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</row>
    <row r="12" spans="2:29" ht="13.5" customHeight="1">
      <c r="B12" s="341">
        <v>40483</v>
      </c>
      <c r="C12" s="451" t="s">
        <v>80</v>
      </c>
      <c r="D12" s="343" t="s">
        <v>74</v>
      </c>
      <c r="E12" s="343" t="s">
        <v>75</v>
      </c>
      <c r="F12" s="343" t="s">
        <v>76</v>
      </c>
      <c r="G12" s="343" t="s">
        <v>77</v>
      </c>
      <c r="H12" s="344" t="s">
        <v>78</v>
      </c>
      <c r="I12" s="341">
        <v>40848</v>
      </c>
      <c r="J12" s="451" t="s">
        <v>80</v>
      </c>
      <c r="K12" s="343" t="s">
        <v>74</v>
      </c>
      <c r="L12" s="343" t="s">
        <v>75</v>
      </c>
      <c r="M12" s="343" t="s">
        <v>76</v>
      </c>
      <c r="N12" s="343" t="s">
        <v>77</v>
      </c>
      <c r="O12" s="344" t="s">
        <v>78</v>
      </c>
      <c r="P12" s="341">
        <v>41244</v>
      </c>
      <c r="Q12" s="451" t="s">
        <v>80</v>
      </c>
      <c r="R12" s="343" t="s">
        <v>74</v>
      </c>
      <c r="S12" s="343" t="s">
        <v>75</v>
      </c>
      <c r="T12" s="343" t="s">
        <v>76</v>
      </c>
      <c r="U12" s="343" t="s">
        <v>77</v>
      </c>
      <c r="V12" s="344" t="s">
        <v>78</v>
      </c>
      <c r="W12" s="341">
        <v>41609</v>
      </c>
      <c r="X12" s="451" t="s">
        <v>80</v>
      </c>
      <c r="Y12" s="343" t="s">
        <v>74</v>
      </c>
      <c r="Z12" s="343" t="s">
        <v>75</v>
      </c>
      <c r="AA12" s="343" t="s">
        <v>76</v>
      </c>
      <c r="AB12" s="343" t="s">
        <v>77</v>
      </c>
      <c r="AC12" s="344" t="s">
        <v>78</v>
      </c>
    </row>
    <row r="13" spans="2:29" ht="13.5" customHeight="1">
      <c r="B13" s="345"/>
      <c r="C13" s="346" t="s">
        <v>93</v>
      </c>
      <c r="D13" s="347">
        <v>21</v>
      </c>
      <c r="E13" s="347">
        <v>21</v>
      </c>
      <c r="F13" s="347">
        <v>20</v>
      </c>
      <c r="G13" s="347">
        <v>19</v>
      </c>
      <c r="H13" s="348">
        <f aca="true" t="shared" si="4" ref="H13:H19">SUM(D13:G13)</f>
        <v>81</v>
      </c>
      <c r="I13" s="345"/>
      <c r="J13" s="346" t="s">
        <v>93</v>
      </c>
      <c r="K13" s="347">
        <v>26</v>
      </c>
      <c r="L13" s="347">
        <v>31</v>
      </c>
      <c r="M13" s="347">
        <v>16</v>
      </c>
      <c r="N13" s="347">
        <v>22</v>
      </c>
      <c r="O13" s="348">
        <f aca="true" t="shared" si="5" ref="O13:O19">SUM(K13:N13)</f>
        <v>95</v>
      </c>
      <c r="P13" s="345"/>
      <c r="Q13" s="346" t="s">
        <v>93</v>
      </c>
      <c r="R13" s="347">
        <v>21</v>
      </c>
      <c r="S13" s="347">
        <v>36</v>
      </c>
      <c r="T13" s="347">
        <v>15</v>
      </c>
      <c r="U13" s="347">
        <v>19</v>
      </c>
      <c r="V13" s="348">
        <f aca="true" t="shared" si="6" ref="V13:V19">SUM(R13:U13)</f>
        <v>91</v>
      </c>
      <c r="W13" s="345"/>
      <c r="X13" s="346" t="s">
        <v>93</v>
      </c>
      <c r="Y13" s="347">
        <v>10</v>
      </c>
      <c r="Z13" s="347">
        <v>13</v>
      </c>
      <c r="AA13" s="347">
        <v>14</v>
      </c>
      <c r="AB13" s="347">
        <v>20</v>
      </c>
      <c r="AC13" s="348">
        <f aca="true" t="shared" si="7" ref="AC13:AC19">SUM(Y13:AB13)</f>
        <v>57</v>
      </c>
    </row>
    <row r="14" spans="2:29" ht="13.5" customHeight="1">
      <c r="B14" s="345"/>
      <c r="C14" s="346" t="s">
        <v>88</v>
      </c>
      <c r="D14" s="347">
        <v>2</v>
      </c>
      <c r="E14" s="347">
        <v>11</v>
      </c>
      <c r="F14" s="347">
        <v>4</v>
      </c>
      <c r="G14" s="347">
        <v>9</v>
      </c>
      <c r="H14" s="348">
        <f t="shared" si="4"/>
        <v>26</v>
      </c>
      <c r="I14" s="345"/>
      <c r="J14" s="346" t="s">
        <v>88</v>
      </c>
      <c r="K14" s="347">
        <v>0</v>
      </c>
      <c r="L14" s="347">
        <v>0</v>
      </c>
      <c r="M14" s="347">
        <v>0</v>
      </c>
      <c r="N14" s="347">
        <v>0</v>
      </c>
      <c r="O14" s="348">
        <f t="shared" si="5"/>
        <v>0</v>
      </c>
      <c r="P14" s="345"/>
      <c r="Q14" s="346" t="s">
        <v>88</v>
      </c>
      <c r="R14" s="347">
        <v>0</v>
      </c>
      <c r="S14" s="347">
        <v>0</v>
      </c>
      <c r="T14" s="347">
        <v>0</v>
      </c>
      <c r="U14" s="347">
        <v>0</v>
      </c>
      <c r="V14" s="348">
        <f t="shared" si="6"/>
        <v>0</v>
      </c>
      <c r="W14" s="345"/>
      <c r="X14" s="346" t="s">
        <v>88</v>
      </c>
      <c r="Y14" s="347">
        <v>0</v>
      </c>
      <c r="Z14" s="347">
        <v>0</v>
      </c>
      <c r="AA14" s="347">
        <v>0</v>
      </c>
      <c r="AB14" s="347">
        <v>0</v>
      </c>
      <c r="AC14" s="348">
        <f t="shared" si="7"/>
        <v>0</v>
      </c>
    </row>
    <row r="15" spans="2:29" ht="13.5" customHeight="1">
      <c r="B15" s="345"/>
      <c r="C15" s="346" t="s">
        <v>89</v>
      </c>
      <c r="D15" s="347">
        <v>9</v>
      </c>
      <c r="E15" s="347">
        <v>12</v>
      </c>
      <c r="F15" s="347">
        <v>5</v>
      </c>
      <c r="G15" s="347">
        <v>12</v>
      </c>
      <c r="H15" s="348">
        <f t="shared" si="4"/>
        <v>38</v>
      </c>
      <c r="I15" s="345"/>
      <c r="J15" s="346" t="s">
        <v>89</v>
      </c>
      <c r="K15" s="347">
        <v>11</v>
      </c>
      <c r="L15" s="347">
        <v>12</v>
      </c>
      <c r="M15" s="347">
        <v>9</v>
      </c>
      <c r="N15" s="347">
        <v>6</v>
      </c>
      <c r="O15" s="348">
        <f t="shared" si="5"/>
        <v>38</v>
      </c>
      <c r="P15" s="345"/>
      <c r="Q15" s="346" t="s">
        <v>89</v>
      </c>
      <c r="R15" s="347">
        <v>6</v>
      </c>
      <c r="S15" s="347">
        <v>11</v>
      </c>
      <c r="T15" s="347">
        <v>8</v>
      </c>
      <c r="U15" s="347">
        <v>10</v>
      </c>
      <c r="V15" s="348">
        <f t="shared" si="6"/>
        <v>35</v>
      </c>
      <c r="W15" s="345"/>
      <c r="X15" s="346" t="s">
        <v>89</v>
      </c>
      <c r="Y15" s="347">
        <v>4</v>
      </c>
      <c r="Z15" s="347">
        <v>9</v>
      </c>
      <c r="AA15" s="347">
        <v>8</v>
      </c>
      <c r="AB15" s="347">
        <v>14</v>
      </c>
      <c r="AC15" s="348">
        <f t="shared" si="7"/>
        <v>35</v>
      </c>
    </row>
    <row r="16" spans="2:29" ht="13.5" customHeight="1">
      <c r="B16" s="345"/>
      <c r="C16" s="346" t="s">
        <v>79</v>
      </c>
      <c r="D16" s="347">
        <v>7</v>
      </c>
      <c r="E16" s="347">
        <v>1</v>
      </c>
      <c r="F16" s="347">
        <v>3</v>
      </c>
      <c r="G16" s="347">
        <v>1</v>
      </c>
      <c r="H16" s="348">
        <f t="shared" si="4"/>
        <v>12</v>
      </c>
      <c r="I16" s="345"/>
      <c r="J16" s="346" t="s">
        <v>79</v>
      </c>
      <c r="K16" s="347">
        <v>10</v>
      </c>
      <c r="L16" s="347">
        <v>5</v>
      </c>
      <c r="M16" s="347">
        <v>1</v>
      </c>
      <c r="N16" s="347">
        <v>1</v>
      </c>
      <c r="O16" s="348">
        <f t="shared" si="5"/>
        <v>17</v>
      </c>
      <c r="P16" s="345"/>
      <c r="Q16" s="346" t="s">
        <v>79</v>
      </c>
      <c r="R16" s="347">
        <v>8</v>
      </c>
      <c r="S16" s="347">
        <v>3</v>
      </c>
      <c r="T16" s="347">
        <v>2</v>
      </c>
      <c r="U16" s="347">
        <v>1</v>
      </c>
      <c r="V16" s="348">
        <f t="shared" si="6"/>
        <v>14</v>
      </c>
      <c r="W16" s="345"/>
      <c r="X16" s="346" t="s">
        <v>79</v>
      </c>
      <c r="Y16" s="347">
        <v>1</v>
      </c>
      <c r="Z16" s="347">
        <v>1</v>
      </c>
      <c r="AA16" s="347">
        <v>6</v>
      </c>
      <c r="AB16" s="347">
        <v>2</v>
      </c>
      <c r="AC16" s="348">
        <f t="shared" si="7"/>
        <v>10</v>
      </c>
    </row>
    <row r="17" spans="2:29" ht="13.5" customHeight="1">
      <c r="B17" s="345"/>
      <c r="C17" s="346" t="s">
        <v>90</v>
      </c>
      <c r="D17" s="347">
        <v>8</v>
      </c>
      <c r="E17" s="347">
        <v>18</v>
      </c>
      <c r="F17" s="347">
        <v>6</v>
      </c>
      <c r="G17" s="347">
        <v>8</v>
      </c>
      <c r="H17" s="348">
        <f t="shared" si="4"/>
        <v>40</v>
      </c>
      <c r="I17" s="345"/>
      <c r="J17" s="346" t="s">
        <v>90</v>
      </c>
      <c r="K17" s="347">
        <v>18</v>
      </c>
      <c r="L17" s="347">
        <v>19</v>
      </c>
      <c r="M17" s="347">
        <v>6</v>
      </c>
      <c r="N17" s="347">
        <v>9</v>
      </c>
      <c r="O17" s="348">
        <f t="shared" si="5"/>
        <v>52</v>
      </c>
      <c r="P17" s="345"/>
      <c r="Q17" s="346" t="s">
        <v>90</v>
      </c>
      <c r="R17" s="347">
        <v>16</v>
      </c>
      <c r="S17" s="347">
        <v>14</v>
      </c>
      <c r="T17" s="347">
        <v>6</v>
      </c>
      <c r="U17" s="347">
        <v>8</v>
      </c>
      <c r="V17" s="348">
        <f t="shared" si="6"/>
        <v>44</v>
      </c>
      <c r="W17" s="345"/>
      <c r="X17" s="346" t="s">
        <v>90</v>
      </c>
      <c r="Y17" s="347">
        <v>8</v>
      </c>
      <c r="Z17" s="347">
        <v>6</v>
      </c>
      <c r="AA17" s="347">
        <v>16</v>
      </c>
      <c r="AB17" s="347">
        <v>22</v>
      </c>
      <c r="AC17" s="348">
        <f t="shared" si="7"/>
        <v>52</v>
      </c>
    </row>
    <row r="18" spans="2:29" ht="13.5" customHeight="1">
      <c r="B18" s="345"/>
      <c r="C18" s="346" t="s">
        <v>87</v>
      </c>
      <c r="D18" s="347"/>
      <c r="E18" s="347"/>
      <c r="F18" s="347"/>
      <c r="G18" s="347"/>
      <c r="H18" s="348">
        <f t="shared" si="4"/>
        <v>0</v>
      </c>
      <c r="I18" s="345"/>
      <c r="J18" s="346" t="s">
        <v>87</v>
      </c>
      <c r="K18" s="347">
        <v>3</v>
      </c>
      <c r="L18" s="347">
        <v>6</v>
      </c>
      <c r="M18" s="347">
        <v>0</v>
      </c>
      <c r="N18" s="347">
        <v>1</v>
      </c>
      <c r="O18" s="348">
        <f t="shared" si="5"/>
        <v>10</v>
      </c>
      <c r="P18" s="345"/>
      <c r="Q18" s="346" t="s">
        <v>87</v>
      </c>
      <c r="R18" s="347">
        <v>4</v>
      </c>
      <c r="S18" s="347">
        <v>2</v>
      </c>
      <c r="T18" s="347">
        <v>2</v>
      </c>
      <c r="U18" s="347">
        <v>4</v>
      </c>
      <c r="V18" s="348">
        <f t="shared" si="6"/>
        <v>12</v>
      </c>
      <c r="W18" s="345"/>
      <c r="X18" s="428" t="s">
        <v>437</v>
      </c>
      <c r="Y18" s="347">
        <v>6</v>
      </c>
      <c r="Z18" s="347">
        <v>4</v>
      </c>
      <c r="AA18" s="347">
        <v>3</v>
      </c>
      <c r="AB18" s="347">
        <v>5</v>
      </c>
      <c r="AC18" s="348">
        <f t="shared" si="7"/>
        <v>18</v>
      </c>
    </row>
    <row r="19" spans="2:29" ht="13.5" customHeight="1">
      <c r="B19" s="345"/>
      <c r="C19" s="346"/>
      <c r="D19" s="347"/>
      <c r="E19" s="347"/>
      <c r="F19" s="347"/>
      <c r="G19" s="347"/>
      <c r="H19" s="348">
        <f t="shared" si="4"/>
        <v>0</v>
      </c>
      <c r="I19" s="345"/>
      <c r="J19" s="346"/>
      <c r="K19" s="347"/>
      <c r="L19" s="347"/>
      <c r="M19" s="347"/>
      <c r="N19" s="347"/>
      <c r="O19" s="348">
        <f t="shared" si="5"/>
        <v>0</v>
      </c>
      <c r="P19" s="345"/>
      <c r="Q19" s="346"/>
      <c r="R19" s="347"/>
      <c r="S19" s="347"/>
      <c r="T19" s="347"/>
      <c r="U19" s="347"/>
      <c r="V19" s="348">
        <f t="shared" si="6"/>
        <v>0</v>
      </c>
      <c r="W19" s="345"/>
      <c r="X19" s="346" t="s">
        <v>87</v>
      </c>
      <c r="Y19" s="347">
        <v>1</v>
      </c>
      <c r="Z19" s="347">
        <v>2</v>
      </c>
      <c r="AA19" s="347">
        <v>1</v>
      </c>
      <c r="AB19" s="347">
        <v>5</v>
      </c>
      <c r="AC19" s="348">
        <f t="shared" si="7"/>
        <v>9</v>
      </c>
    </row>
    <row r="20" spans="2:29" ht="13.5" customHeight="1">
      <c r="B20" s="345"/>
      <c r="C20" s="349" t="s">
        <v>78</v>
      </c>
      <c r="D20" s="350">
        <f>SUM(D13:D19)</f>
        <v>47</v>
      </c>
      <c r="E20" s="350">
        <f>SUM(E13:E19)</f>
        <v>63</v>
      </c>
      <c r="F20" s="350">
        <f>SUM(F13:F19)</f>
        <v>38</v>
      </c>
      <c r="G20" s="350">
        <f>SUM(G13:G19)</f>
        <v>49</v>
      </c>
      <c r="H20" s="400">
        <f>SUM(H13:H19)</f>
        <v>197</v>
      </c>
      <c r="I20" s="345"/>
      <c r="J20" s="349" t="s">
        <v>78</v>
      </c>
      <c r="K20" s="350">
        <f>SUM(K13:K19)</f>
        <v>68</v>
      </c>
      <c r="L20" s="350">
        <f>SUM(L13:L19)</f>
        <v>73</v>
      </c>
      <c r="M20" s="350">
        <f>SUM(M13:M19)</f>
        <v>32</v>
      </c>
      <c r="N20" s="350">
        <f>SUM(N13:N19)</f>
        <v>39</v>
      </c>
      <c r="O20" s="400">
        <f>SUM(O13:O19)</f>
        <v>212</v>
      </c>
      <c r="P20" s="345"/>
      <c r="Q20" s="349" t="s">
        <v>78</v>
      </c>
      <c r="R20" s="350">
        <f>SUM(R13:R19)</f>
        <v>55</v>
      </c>
      <c r="S20" s="350">
        <f>SUM(S13:S19)</f>
        <v>66</v>
      </c>
      <c r="T20" s="350">
        <f>SUM(T13:T19)</f>
        <v>33</v>
      </c>
      <c r="U20" s="350">
        <f>SUM(U13:U19)</f>
        <v>42</v>
      </c>
      <c r="V20" s="426">
        <f>SUM(V13:V19)</f>
        <v>196</v>
      </c>
      <c r="W20" s="345"/>
      <c r="X20" s="349" t="s">
        <v>78</v>
      </c>
      <c r="Y20" s="350">
        <f>SUM(Y13:Y19)</f>
        <v>30</v>
      </c>
      <c r="Z20" s="350">
        <f>SUM(Z13:Z19)</f>
        <v>35</v>
      </c>
      <c r="AA20" s="350">
        <f>SUM(AA13:AA19)</f>
        <v>48</v>
      </c>
      <c r="AB20" s="350">
        <f>SUM(AB13:AB19)</f>
        <v>68</v>
      </c>
      <c r="AC20" s="401">
        <f>SUM(AC13:AC19)</f>
        <v>181</v>
      </c>
    </row>
    <row r="21" spans="2:29" ht="13.5" customHeight="1"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</row>
    <row r="22" spans="2:29" ht="13.5" customHeight="1">
      <c r="B22" s="341">
        <v>40483</v>
      </c>
      <c r="C22" s="342" t="s">
        <v>81</v>
      </c>
      <c r="D22" s="343" t="s">
        <v>74</v>
      </c>
      <c r="E22" s="343" t="s">
        <v>75</v>
      </c>
      <c r="F22" s="343" t="s">
        <v>76</v>
      </c>
      <c r="G22" s="343" t="s">
        <v>77</v>
      </c>
      <c r="H22" s="344" t="s">
        <v>78</v>
      </c>
      <c r="I22" s="341">
        <v>40848</v>
      </c>
      <c r="J22" s="342" t="s">
        <v>81</v>
      </c>
      <c r="K22" s="343" t="s">
        <v>74</v>
      </c>
      <c r="L22" s="343" t="s">
        <v>75</v>
      </c>
      <c r="M22" s="343" t="s">
        <v>76</v>
      </c>
      <c r="N22" s="343" t="s">
        <v>77</v>
      </c>
      <c r="O22" s="344" t="s">
        <v>78</v>
      </c>
      <c r="P22" s="341">
        <v>41244</v>
      </c>
      <c r="Q22" s="342" t="s">
        <v>81</v>
      </c>
      <c r="R22" s="343" t="s">
        <v>74</v>
      </c>
      <c r="S22" s="343" t="s">
        <v>75</v>
      </c>
      <c r="T22" s="343" t="s">
        <v>76</v>
      </c>
      <c r="U22" s="343" t="s">
        <v>77</v>
      </c>
      <c r="V22" s="344" t="s">
        <v>78</v>
      </c>
      <c r="W22" s="341">
        <v>41609</v>
      </c>
      <c r="X22" s="342" t="s">
        <v>81</v>
      </c>
      <c r="Y22" s="343" t="s">
        <v>74</v>
      </c>
      <c r="Z22" s="343" t="s">
        <v>75</v>
      </c>
      <c r="AA22" s="343" t="s">
        <v>76</v>
      </c>
      <c r="AB22" s="343" t="s">
        <v>77</v>
      </c>
      <c r="AC22" s="344" t="s">
        <v>78</v>
      </c>
    </row>
    <row r="23" spans="2:29" ht="13.5" customHeight="1">
      <c r="B23" s="345"/>
      <c r="C23" s="346" t="s">
        <v>82</v>
      </c>
      <c r="D23" s="347">
        <v>28</v>
      </c>
      <c r="E23" s="347">
        <v>30</v>
      </c>
      <c r="F23" s="347">
        <v>20</v>
      </c>
      <c r="G23" s="347">
        <v>25</v>
      </c>
      <c r="H23" s="348">
        <f aca="true" t="shared" si="8" ref="H23:H28">SUM(D23:G23)</f>
        <v>103</v>
      </c>
      <c r="I23" s="345"/>
      <c r="J23" s="346" t="s">
        <v>82</v>
      </c>
      <c r="K23" s="347">
        <v>45</v>
      </c>
      <c r="L23" s="347">
        <v>44</v>
      </c>
      <c r="M23" s="347">
        <v>22</v>
      </c>
      <c r="N23" s="347">
        <v>32</v>
      </c>
      <c r="O23" s="348">
        <f aca="true" t="shared" si="9" ref="O23:O28">SUM(K23:N23)</f>
        <v>143</v>
      </c>
      <c r="P23" s="345"/>
      <c r="Q23" s="346" t="s">
        <v>82</v>
      </c>
      <c r="R23" s="347">
        <v>25</v>
      </c>
      <c r="S23" s="347">
        <v>30</v>
      </c>
      <c r="T23" s="347">
        <v>16</v>
      </c>
      <c r="U23" s="347">
        <v>21</v>
      </c>
      <c r="V23" s="348">
        <f aca="true" t="shared" si="10" ref="V23:V28">SUM(R23:U23)</f>
        <v>92</v>
      </c>
      <c r="W23" s="345"/>
      <c r="X23" s="346" t="s">
        <v>82</v>
      </c>
      <c r="Y23" s="347">
        <v>17</v>
      </c>
      <c r="Z23" s="347">
        <v>16</v>
      </c>
      <c r="AA23" s="347">
        <v>27</v>
      </c>
      <c r="AB23" s="347">
        <v>32</v>
      </c>
      <c r="AC23" s="348">
        <f aca="true" t="shared" si="11" ref="AC23:AC28">SUM(Y23:AB23)</f>
        <v>92</v>
      </c>
    </row>
    <row r="24" spans="2:29" ht="13.5" customHeight="1">
      <c r="B24" s="345"/>
      <c r="C24" s="346" t="s">
        <v>83</v>
      </c>
      <c r="D24" s="347">
        <v>17</v>
      </c>
      <c r="E24" s="347">
        <v>33</v>
      </c>
      <c r="F24" s="347">
        <v>18</v>
      </c>
      <c r="G24" s="347">
        <v>24</v>
      </c>
      <c r="H24" s="348">
        <f t="shared" si="8"/>
        <v>92</v>
      </c>
      <c r="I24" s="345"/>
      <c r="J24" s="346" t="s">
        <v>83</v>
      </c>
      <c r="K24" s="347">
        <v>23</v>
      </c>
      <c r="L24" s="347">
        <v>28</v>
      </c>
      <c r="M24" s="347">
        <v>9</v>
      </c>
      <c r="N24" s="347">
        <v>7</v>
      </c>
      <c r="O24" s="348">
        <f t="shared" si="9"/>
        <v>67</v>
      </c>
      <c r="P24" s="345"/>
      <c r="Q24" s="346" t="s">
        <v>83</v>
      </c>
      <c r="R24" s="347">
        <v>30</v>
      </c>
      <c r="S24" s="347">
        <v>36</v>
      </c>
      <c r="T24" s="347">
        <v>17</v>
      </c>
      <c r="U24" s="347">
        <v>21</v>
      </c>
      <c r="V24" s="348">
        <f t="shared" si="10"/>
        <v>104</v>
      </c>
      <c r="W24" s="345"/>
      <c r="X24" s="346" t="s">
        <v>83</v>
      </c>
      <c r="Y24" s="347">
        <v>13</v>
      </c>
      <c r="Z24" s="347">
        <v>19</v>
      </c>
      <c r="AA24" s="347">
        <v>22</v>
      </c>
      <c r="AB24" s="347">
        <v>35</v>
      </c>
      <c r="AC24" s="348">
        <f t="shared" si="11"/>
        <v>89</v>
      </c>
    </row>
    <row r="25" spans="2:29" ht="13.5" customHeight="1">
      <c r="B25" s="345"/>
      <c r="C25" s="346" t="s">
        <v>84</v>
      </c>
      <c r="D25" s="347">
        <v>0</v>
      </c>
      <c r="E25" s="347">
        <v>0</v>
      </c>
      <c r="F25" s="347">
        <v>12</v>
      </c>
      <c r="G25" s="347">
        <v>0</v>
      </c>
      <c r="H25" s="348">
        <f t="shared" si="8"/>
        <v>12</v>
      </c>
      <c r="I25" s="345"/>
      <c r="J25" s="346" t="s">
        <v>84</v>
      </c>
      <c r="K25" s="347">
        <v>0</v>
      </c>
      <c r="L25" s="347">
        <v>0</v>
      </c>
      <c r="M25" s="347">
        <v>6</v>
      </c>
      <c r="N25" s="347">
        <v>0</v>
      </c>
      <c r="O25" s="348">
        <f t="shared" si="9"/>
        <v>6</v>
      </c>
      <c r="P25" s="345"/>
      <c r="Q25" s="346" t="s">
        <v>84</v>
      </c>
      <c r="R25" s="347">
        <v>0</v>
      </c>
      <c r="S25" s="347">
        <v>0</v>
      </c>
      <c r="T25" s="347">
        <v>0</v>
      </c>
      <c r="U25" s="347">
        <v>0</v>
      </c>
      <c r="V25" s="348">
        <f t="shared" si="10"/>
        <v>0</v>
      </c>
      <c r="W25" s="345"/>
      <c r="X25" s="346" t="s">
        <v>84</v>
      </c>
      <c r="Y25" s="347">
        <v>0</v>
      </c>
      <c r="Z25" s="347">
        <v>0</v>
      </c>
      <c r="AA25" s="347">
        <v>5</v>
      </c>
      <c r="AB25" s="347">
        <v>0</v>
      </c>
      <c r="AC25" s="348">
        <f t="shared" si="11"/>
        <v>5</v>
      </c>
    </row>
    <row r="26" spans="2:29" ht="13.5" customHeight="1">
      <c r="B26" s="345"/>
      <c r="C26" s="346" t="s">
        <v>85</v>
      </c>
      <c r="D26" s="347">
        <v>47</v>
      </c>
      <c r="E26" s="347">
        <v>63</v>
      </c>
      <c r="F26" s="347">
        <v>26</v>
      </c>
      <c r="G26" s="347">
        <v>48</v>
      </c>
      <c r="H26" s="348">
        <f t="shared" si="8"/>
        <v>184</v>
      </c>
      <c r="I26" s="345"/>
      <c r="J26" s="346" t="s">
        <v>85</v>
      </c>
      <c r="K26" s="347">
        <v>68</v>
      </c>
      <c r="L26" s="347">
        <v>73</v>
      </c>
      <c r="M26" s="347">
        <v>26</v>
      </c>
      <c r="N26" s="347">
        <v>39</v>
      </c>
      <c r="O26" s="348">
        <f t="shared" si="9"/>
        <v>206</v>
      </c>
      <c r="P26" s="345"/>
      <c r="Q26" s="346" t="s">
        <v>85</v>
      </c>
      <c r="R26" s="347">
        <v>55</v>
      </c>
      <c r="S26" s="347">
        <v>66</v>
      </c>
      <c r="T26" s="347">
        <v>33</v>
      </c>
      <c r="U26" s="347">
        <v>42</v>
      </c>
      <c r="V26" s="348">
        <f t="shared" si="10"/>
        <v>196</v>
      </c>
      <c r="W26" s="345"/>
      <c r="X26" s="346" t="s">
        <v>85</v>
      </c>
      <c r="Y26" s="347">
        <v>30</v>
      </c>
      <c r="Z26" s="347">
        <v>35</v>
      </c>
      <c r="AA26" s="347">
        <v>44</v>
      </c>
      <c r="AB26" s="347">
        <v>67</v>
      </c>
      <c r="AC26" s="348">
        <f t="shared" si="11"/>
        <v>176</v>
      </c>
    </row>
    <row r="27" spans="2:29" ht="13.5" customHeight="1">
      <c r="B27" s="345"/>
      <c r="C27" s="346" t="s">
        <v>86</v>
      </c>
      <c r="D27" s="347">
        <v>47</v>
      </c>
      <c r="E27" s="347">
        <v>63</v>
      </c>
      <c r="F27" s="347">
        <v>38</v>
      </c>
      <c r="G27" s="347">
        <v>49</v>
      </c>
      <c r="H27" s="348">
        <f t="shared" si="8"/>
        <v>197</v>
      </c>
      <c r="I27" s="345"/>
      <c r="J27" s="346" t="s">
        <v>86</v>
      </c>
      <c r="K27" s="347">
        <v>68</v>
      </c>
      <c r="L27" s="347">
        <v>73</v>
      </c>
      <c r="M27" s="347">
        <v>32</v>
      </c>
      <c r="N27" s="347">
        <v>39</v>
      </c>
      <c r="O27" s="348">
        <f t="shared" si="9"/>
        <v>212</v>
      </c>
      <c r="P27" s="345"/>
      <c r="Q27" s="346" t="s">
        <v>86</v>
      </c>
      <c r="R27" s="347">
        <v>55</v>
      </c>
      <c r="S27" s="347">
        <v>66</v>
      </c>
      <c r="T27" s="347">
        <v>33</v>
      </c>
      <c r="U27" s="347">
        <v>42</v>
      </c>
      <c r="V27" s="348">
        <f t="shared" si="10"/>
        <v>196</v>
      </c>
      <c r="W27" s="345"/>
      <c r="X27" s="346" t="s">
        <v>86</v>
      </c>
      <c r="Y27" s="347">
        <v>30</v>
      </c>
      <c r="Z27" s="347">
        <v>35</v>
      </c>
      <c r="AA27" s="347">
        <v>49</v>
      </c>
      <c r="AB27" s="347">
        <v>67</v>
      </c>
      <c r="AC27" s="348">
        <f t="shared" si="11"/>
        <v>181</v>
      </c>
    </row>
    <row r="28" spans="2:29" ht="13.5" customHeight="1">
      <c r="B28" s="345"/>
      <c r="C28" s="349" t="s">
        <v>78</v>
      </c>
      <c r="D28" s="350">
        <f>SUM(D23:D27)</f>
        <v>139</v>
      </c>
      <c r="E28" s="350">
        <f>SUM(E23:E27)</f>
        <v>189</v>
      </c>
      <c r="F28" s="350">
        <f>SUM(F23:F27)</f>
        <v>114</v>
      </c>
      <c r="G28" s="350">
        <f>SUM(G23:G27)</f>
        <v>146</v>
      </c>
      <c r="H28" s="400">
        <f t="shared" si="8"/>
        <v>588</v>
      </c>
      <c r="I28" s="345"/>
      <c r="J28" s="349" t="s">
        <v>78</v>
      </c>
      <c r="K28" s="350">
        <f>SUM(K23:K27)</f>
        <v>204</v>
      </c>
      <c r="L28" s="350">
        <f>SUM(L23:L27)</f>
        <v>218</v>
      </c>
      <c r="M28" s="350">
        <f>SUM(M23:M27)</f>
        <v>95</v>
      </c>
      <c r="N28" s="350">
        <f>SUM(N23:N27)</f>
        <v>117</v>
      </c>
      <c r="O28" s="400">
        <f t="shared" si="9"/>
        <v>634</v>
      </c>
      <c r="P28" s="345"/>
      <c r="Q28" s="349" t="s">
        <v>78</v>
      </c>
      <c r="R28" s="350">
        <f>SUM(R23:R27)</f>
        <v>165</v>
      </c>
      <c r="S28" s="350">
        <f>SUM(S23:S27)</f>
        <v>198</v>
      </c>
      <c r="T28" s="350">
        <f>SUM(T23:T27)</f>
        <v>99</v>
      </c>
      <c r="U28" s="350">
        <f>SUM(U23:U27)</f>
        <v>126</v>
      </c>
      <c r="V28" s="426">
        <f t="shared" si="10"/>
        <v>588</v>
      </c>
      <c r="W28" s="345"/>
      <c r="X28" s="349" t="s">
        <v>78</v>
      </c>
      <c r="Y28" s="350">
        <f>SUM(Y23:Y27)</f>
        <v>90</v>
      </c>
      <c r="Z28" s="350">
        <f>SUM(Z23:Z27)</f>
        <v>105</v>
      </c>
      <c r="AA28" s="350">
        <f>SUM(AA23:AA27)</f>
        <v>147</v>
      </c>
      <c r="AB28" s="350">
        <f>SUM(AB23:AB27)</f>
        <v>201</v>
      </c>
      <c r="AC28" s="401">
        <f t="shared" si="11"/>
        <v>543</v>
      </c>
    </row>
    <row r="29" spans="2:29" ht="13.5" customHeight="1"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</row>
    <row r="30" spans="2:29" ht="13.5" customHeight="1">
      <c r="B30" s="341">
        <v>40483</v>
      </c>
      <c r="C30" s="342"/>
      <c r="D30" s="493" t="s">
        <v>91</v>
      </c>
      <c r="E30" s="494"/>
      <c r="F30" s="494"/>
      <c r="G30" s="495"/>
      <c r="H30" s="344" t="s">
        <v>78</v>
      </c>
      <c r="I30" s="341">
        <v>40848</v>
      </c>
      <c r="J30" s="342"/>
      <c r="K30" s="493" t="s">
        <v>91</v>
      </c>
      <c r="L30" s="494"/>
      <c r="M30" s="494"/>
      <c r="N30" s="495"/>
      <c r="O30" s="344" t="s">
        <v>78</v>
      </c>
      <c r="P30" s="341">
        <v>41244</v>
      </c>
      <c r="Q30" s="342"/>
      <c r="R30" s="493" t="s">
        <v>91</v>
      </c>
      <c r="S30" s="494"/>
      <c r="T30" s="494"/>
      <c r="U30" s="495"/>
      <c r="V30" s="344" t="s">
        <v>78</v>
      </c>
      <c r="W30" s="341">
        <v>41244</v>
      </c>
      <c r="X30" s="342"/>
      <c r="Y30" s="493" t="s">
        <v>91</v>
      </c>
      <c r="Z30" s="494"/>
      <c r="AA30" s="494"/>
      <c r="AB30" s="495"/>
      <c r="AC30" s="344" t="s">
        <v>78</v>
      </c>
    </row>
    <row r="31" spans="2:29" ht="13.5" customHeight="1">
      <c r="B31" s="345"/>
      <c r="C31" s="346" t="s">
        <v>93</v>
      </c>
      <c r="D31" s="352"/>
      <c r="E31" s="352"/>
      <c r="F31" s="352"/>
      <c r="G31" s="352"/>
      <c r="H31" s="348">
        <v>20</v>
      </c>
      <c r="I31" s="345"/>
      <c r="J31" s="346" t="s">
        <v>93</v>
      </c>
      <c r="K31" s="352"/>
      <c r="L31" s="352"/>
      <c r="M31" s="352"/>
      <c r="N31" s="352"/>
      <c r="O31" s="348">
        <v>22</v>
      </c>
      <c r="P31" s="345"/>
      <c r="Q31" s="346" t="s">
        <v>93</v>
      </c>
      <c r="R31" s="352"/>
      <c r="S31" s="352"/>
      <c r="T31" s="352"/>
      <c r="U31" s="352"/>
      <c r="V31" s="348"/>
      <c r="W31" s="345"/>
      <c r="X31" s="346" t="s">
        <v>93</v>
      </c>
      <c r="Y31" s="352"/>
      <c r="Z31" s="352"/>
      <c r="AA31" s="352"/>
      <c r="AB31" s="352"/>
      <c r="AC31" s="348">
        <v>12</v>
      </c>
    </row>
    <row r="32" spans="2:29" ht="13.5" customHeight="1">
      <c r="B32" s="345"/>
      <c r="C32" s="346" t="s">
        <v>88</v>
      </c>
      <c r="D32" s="352"/>
      <c r="E32" s="352"/>
      <c r="F32" s="352"/>
      <c r="G32" s="352"/>
      <c r="H32" s="348">
        <v>4</v>
      </c>
      <c r="I32" s="345"/>
      <c r="J32" s="346" t="s">
        <v>88</v>
      </c>
      <c r="K32" s="352"/>
      <c r="L32" s="352"/>
      <c r="M32" s="352"/>
      <c r="N32" s="352"/>
      <c r="O32" s="348">
        <v>0</v>
      </c>
      <c r="P32" s="345"/>
      <c r="Q32" s="346" t="s">
        <v>88</v>
      </c>
      <c r="R32" s="352"/>
      <c r="S32" s="352"/>
      <c r="T32" s="352"/>
      <c r="U32" s="352"/>
      <c r="V32" s="348"/>
      <c r="W32" s="345"/>
      <c r="X32" s="346" t="s">
        <v>88</v>
      </c>
      <c r="Y32" s="352"/>
      <c r="Z32" s="352"/>
      <c r="AA32" s="352"/>
      <c r="AB32" s="352"/>
      <c r="AC32" s="348">
        <v>0</v>
      </c>
    </row>
    <row r="33" spans="2:29" ht="13.5" customHeight="1">
      <c r="B33" s="345"/>
      <c r="C33" s="346" t="s">
        <v>89</v>
      </c>
      <c r="D33" s="352"/>
      <c r="E33" s="352"/>
      <c r="F33" s="352"/>
      <c r="G33" s="352"/>
      <c r="H33" s="348">
        <v>4</v>
      </c>
      <c r="I33" s="345"/>
      <c r="J33" s="346" t="s">
        <v>89</v>
      </c>
      <c r="K33" s="352"/>
      <c r="L33" s="352"/>
      <c r="M33" s="352"/>
      <c r="N33" s="352"/>
      <c r="O33" s="348">
        <v>2</v>
      </c>
      <c r="P33" s="345"/>
      <c r="Q33" s="346" t="s">
        <v>89</v>
      </c>
      <c r="R33" s="352"/>
      <c r="S33" s="352"/>
      <c r="T33" s="352"/>
      <c r="U33" s="352"/>
      <c r="V33" s="348"/>
      <c r="W33" s="345"/>
      <c r="X33" s="346" t="s">
        <v>89</v>
      </c>
      <c r="Y33" s="352"/>
      <c r="Z33" s="352"/>
      <c r="AA33" s="352"/>
      <c r="AB33" s="352"/>
      <c r="AC33" s="348">
        <v>4</v>
      </c>
    </row>
    <row r="34" spans="2:29" ht="13.5" customHeight="1">
      <c r="B34" s="345"/>
      <c r="C34" s="346" t="s">
        <v>79</v>
      </c>
      <c r="D34" s="352"/>
      <c r="E34" s="352"/>
      <c r="F34" s="352"/>
      <c r="G34" s="352"/>
      <c r="H34" s="348">
        <v>2</v>
      </c>
      <c r="I34" s="345"/>
      <c r="J34" s="346" t="s">
        <v>79</v>
      </c>
      <c r="K34" s="352"/>
      <c r="L34" s="352"/>
      <c r="M34" s="352"/>
      <c r="N34" s="352"/>
      <c r="O34" s="348">
        <v>1</v>
      </c>
      <c r="P34" s="345"/>
      <c r="Q34" s="346" t="s">
        <v>79</v>
      </c>
      <c r="R34" s="352"/>
      <c r="S34" s="352"/>
      <c r="T34" s="352"/>
      <c r="U34" s="352"/>
      <c r="V34" s="348"/>
      <c r="W34" s="345"/>
      <c r="X34" s="346" t="s">
        <v>79</v>
      </c>
      <c r="Y34" s="352"/>
      <c r="Z34" s="352"/>
      <c r="AA34" s="352"/>
      <c r="AB34" s="352"/>
      <c r="AC34" s="348">
        <v>2</v>
      </c>
    </row>
    <row r="35" spans="2:29" ht="13.5" customHeight="1">
      <c r="B35" s="345"/>
      <c r="C35" s="346" t="s">
        <v>90</v>
      </c>
      <c r="D35" s="352"/>
      <c r="E35" s="352"/>
      <c r="F35" s="352"/>
      <c r="G35" s="352"/>
      <c r="H35" s="348">
        <v>3</v>
      </c>
      <c r="I35" s="345"/>
      <c r="J35" s="346" t="s">
        <v>90</v>
      </c>
      <c r="K35" s="352"/>
      <c r="L35" s="352"/>
      <c r="M35" s="352"/>
      <c r="N35" s="352"/>
      <c r="O35" s="348">
        <v>7</v>
      </c>
      <c r="P35" s="345"/>
      <c r="Q35" s="346" t="s">
        <v>90</v>
      </c>
      <c r="R35" s="352"/>
      <c r="S35" s="352"/>
      <c r="T35" s="352"/>
      <c r="U35" s="352"/>
      <c r="V35" s="348"/>
      <c r="W35" s="345"/>
      <c r="X35" s="346" t="s">
        <v>90</v>
      </c>
      <c r="Y35" s="352"/>
      <c r="Z35" s="352"/>
      <c r="AA35" s="352"/>
      <c r="AB35" s="352"/>
      <c r="AC35" s="348">
        <v>6</v>
      </c>
    </row>
    <row r="36" spans="2:29" ht="13.5" customHeight="1">
      <c r="B36" s="345"/>
      <c r="C36" s="346" t="s">
        <v>87</v>
      </c>
      <c r="D36" s="352"/>
      <c r="E36" s="352"/>
      <c r="F36" s="352"/>
      <c r="G36" s="352"/>
      <c r="H36" s="348">
        <v>0</v>
      </c>
      <c r="I36" s="345"/>
      <c r="J36" s="346" t="s">
        <v>87</v>
      </c>
      <c r="K36" s="352"/>
      <c r="L36" s="352"/>
      <c r="M36" s="352"/>
      <c r="N36" s="352"/>
      <c r="O36" s="348">
        <v>0</v>
      </c>
      <c r="P36" s="345"/>
      <c r="Q36" s="346" t="s">
        <v>87</v>
      </c>
      <c r="R36" s="352"/>
      <c r="S36" s="352"/>
      <c r="T36" s="352"/>
      <c r="U36" s="352"/>
      <c r="V36" s="348"/>
      <c r="W36" s="345"/>
      <c r="X36" s="428" t="s">
        <v>437</v>
      </c>
      <c r="Y36" s="352"/>
      <c r="Z36" s="352"/>
      <c r="AA36" s="352"/>
      <c r="AB36" s="352"/>
      <c r="AC36" s="348">
        <v>2</v>
      </c>
    </row>
    <row r="37" spans="2:29" ht="13.5" customHeight="1">
      <c r="B37" s="341"/>
      <c r="C37" s="346"/>
      <c r="D37" s="352"/>
      <c r="E37" s="352"/>
      <c r="F37" s="352"/>
      <c r="G37" s="352"/>
      <c r="H37" s="348"/>
      <c r="I37" s="341"/>
      <c r="J37" s="346"/>
      <c r="K37" s="352"/>
      <c r="L37" s="352"/>
      <c r="M37" s="352"/>
      <c r="N37" s="352"/>
      <c r="O37" s="348"/>
      <c r="P37" s="341"/>
      <c r="Q37" s="346"/>
      <c r="R37" s="352"/>
      <c r="S37" s="352"/>
      <c r="T37" s="352"/>
      <c r="U37" s="352"/>
      <c r="V37" s="348"/>
      <c r="W37" s="341"/>
      <c r="X37" s="428" t="s">
        <v>87</v>
      </c>
      <c r="Y37" s="352"/>
      <c r="Z37" s="352"/>
      <c r="AA37" s="352"/>
      <c r="AB37" s="352"/>
      <c r="AC37" s="348">
        <v>2</v>
      </c>
    </row>
    <row r="38" spans="2:29" ht="13.5" customHeight="1">
      <c r="B38" s="345"/>
      <c r="C38" s="349"/>
      <c r="D38" s="350"/>
      <c r="E38" s="350"/>
      <c r="F38" s="350"/>
      <c r="G38" s="350"/>
      <c r="H38" s="400">
        <f>SUM(H31:H37)</f>
        <v>33</v>
      </c>
      <c r="I38" s="345"/>
      <c r="J38" s="349"/>
      <c r="K38" s="350"/>
      <c r="L38" s="350"/>
      <c r="M38" s="350"/>
      <c r="N38" s="350"/>
      <c r="O38" s="400">
        <f>SUM(O31:O37)</f>
        <v>32</v>
      </c>
      <c r="P38" s="345"/>
      <c r="Q38" s="349"/>
      <c r="R38" s="350"/>
      <c r="S38" s="350"/>
      <c r="T38" s="350"/>
      <c r="U38" s="350"/>
      <c r="V38" s="426">
        <v>26</v>
      </c>
      <c r="W38" s="345"/>
      <c r="X38" s="349"/>
      <c r="Y38" s="350"/>
      <c r="Z38" s="350"/>
      <c r="AA38" s="350"/>
      <c r="AB38" s="350"/>
      <c r="AC38" s="401">
        <f>SUM(AC31:AC37)</f>
        <v>28</v>
      </c>
    </row>
    <row r="39" spans="2:29" ht="18" customHeight="1"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</row>
    <row r="40" spans="2:29" ht="12.75">
      <c r="B40" s="398"/>
      <c r="C40" s="398"/>
      <c r="D40" s="398"/>
      <c r="E40" s="398"/>
      <c r="F40" s="399"/>
      <c r="G40" s="398"/>
      <c r="H40" s="398"/>
      <c r="I40" s="398"/>
      <c r="J40" s="398"/>
      <c r="K40" s="398"/>
      <c r="L40" s="398"/>
      <c r="M40" s="399"/>
      <c r="N40" s="398"/>
      <c r="O40" s="398"/>
      <c r="P40" s="398"/>
      <c r="Q40" s="398"/>
      <c r="R40" s="398"/>
      <c r="S40" s="398"/>
      <c r="T40" s="399"/>
      <c r="U40" s="398"/>
      <c r="V40" s="398"/>
      <c r="W40" s="398"/>
      <c r="X40" s="398"/>
      <c r="Y40" s="398"/>
      <c r="Z40" s="398"/>
      <c r="AA40" s="399"/>
      <c r="AB40" s="398"/>
      <c r="AC40" s="398"/>
    </row>
  </sheetData>
  <sheetProtection/>
  <mergeCells count="4">
    <mergeCell ref="K30:N30"/>
    <mergeCell ref="D30:G30"/>
    <mergeCell ref="R30:U30"/>
    <mergeCell ref="Y30:AB3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BEIERSDORF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BEIERSDORF</dc:creator>
  <cp:keywords/>
  <dc:description/>
  <cp:lastModifiedBy>Stéphane Gourdon</cp:lastModifiedBy>
  <cp:lastPrinted>2013-11-28T20:59:49Z</cp:lastPrinted>
  <dcterms:created xsi:type="dcterms:W3CDTF">1999-04-16T14:07:08Z</dcterms:created>
  <dcterms:modified xsi:type="dcterms:W3CDTF">2013-12-05T08:51:16Z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1318493015</vt:i4>
  </property>
  <property fmtid="{D5CDD505-2E9C-101B-9397-08002B2CF9AE}" pid="3" name="_EmailSubject">
    <vt:lpwstr>fichier excel pour résultats POM POF en gymnase</vt:lpwstr>
  </property>
  <property fmtid="{D5CDD505-2E9C-101B-9397-08002B2CF9AE}" pid="4" name="_AuthorEmail">
    <vt:lpwstr>druart.pierre@wanadoo.fr</vt:lpwstr>
  </property>
  <property fmtid="{D5CDD505-2E9C-101B-9397-08002B2CF9AE}" pid="5" name="_AuthorEmailDisplayName">
    <vt:lpwstr>Druart Liliane</vt:lpwstr>
  </property>
  <property fmtid="{D5CDD505-2E9C-101B-9397-08002B2CF9AE}" pid="6" name="_ReviewingToolsShownOnce">
    <vt:lpwstr/>
  </property>
</Properties>
</file>