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270" yWindow="-150" windowWidth="9780" windowHeight="9375" tabRatio="801" activeTab="1"/>
  </bookViews>
  <sheets>
    <sheet name="Jury" sheetId="22" r:id="rId1"/>
    <sheet name="EA-F" sheetId="25" r:id="rId2"/>
    <sheet name="EA-M" sheetId="26" r:id="rId3"/>
    <sheet name="PO-F" sheetId="21" r:id="rId4"/>
    <sheet name="PO-M" sheetId="4" r:id="rId5"/>
    <sheet name="EX AEQUO " sheetId="16" state="hidden" r:id="rId6"/>
    <sheet name="COTES" sheetId="11" state="hidden" r:id="rId7"/>
    <sheet name="Meilleures Perf." sheetId="23" r:id="rId8"/>
    <sheet name="STAT" sheetId="24" state="hidden" r:id="rId9"/>
    <sheet name="Feuil1" sheetId="27" state="hidden" r:id="rId10"/>
  </sheets>
  <definedNames>
    <definedName name="_xlnm._FilterDatabase" localSheetId="6" hidden="1">COTES!$A$1:$A$95</definedName>
    <definedName name="_xlnm._FilterDatabase" localSheetId="3" hidden="1">'PO-F'!$A$1:$R$9</definedName>
    <definedName name="_xlnm._FilterDatabase" localSheetId="4" hidden="1">'PO-M'!$A$1:$R$21</definedName>
    <definedName name="CERC">COTES!#REF!</definedName>
    <definedName name="dis">COTES!#REF!</definedName>
    <definedName name="DIST" localSheetId="6">COTES!#REF!</definedName>
    <definedName name="HAIES">COTES!$F$10:$G$54</definedName>
    <definedName name="HAIES40">COTES!#REF!</definedName>
    <definedName name="HAIES50">COTES!$F$10:$G$29</definedName>
    <definedName name="HAIESPOF">COTES!$Q$10:$R$54</definedName>
    <definedName name="HAUT">COTES!$H$10:$I$54</definedName>
    <definedName name="HAUTPOF">COTES!$S$10:$T$54</definedName>
    <definedName name="ht" localSheetId="6">COTES!$H$10:$I$29</definedName>
    <definedName name="_xlnm.Print_Titles" localSheetId="3">'PO-F'!$1:$9</definedName>
    <definedName name="_xlnm.Print_Titles" localSheetId="4">'PO-M'!$1:$9</definedName>
    <definedName name="lg">COTES!#REF!</definedName>
    <definedName name="LONG" localSheetId="6">COTES!#REF!</definedName>
    <definedName name="MB">COTES!$L$10:$M$54</definedName>
    <definedName name="MBPOF">COTES!$W$10:$X$54</definedName>
    <definedName name="pds">COTES!#REF!</definedName>
    <definedName name="PENT">COTES!$J$10:$K$54</definedName>
    <definedName name="PENTPOF">COTES!$U$10:$V$54</definedName>
    <definedName name="POIDS" localSheetId="6">COTES!#REF!</definedName>
    <definedName name="TRIPLE" localSheetId="6">COTES!$J$10:$K$29</definedName>
    <definedName name="VIT">COTES!$D$10:$E$54</definedName>
    <definedName name="VITPOF">COTES!$O$10:$P$54</definedName>
    <definedName name="VORT">COTES!$L$10:$M$29</definedName>
    <definedName name="_xlnm.Print_Area" localSheetId="6">COTES!#REF!</definedName>
    <definedName name="_xlnm.Print_Area" localSheetId="5">'EX AEQUO '!$A$1:$G$21</definedName>
    <definedName name="_xlnm.Print_Area" localSheetId="0">Jury!$A$1:$H$27</definedName>
    <definedName name="_xlnm.Print_Area" localSheetId="3">'PO-F'!$A$1:$Q$9</definedName>
    <definedName name="_xlnm.Print_Area" localSheetId="4">'PO-M'!$A$1:$Q$21</definedName>
  </definedNames>
  <calcPr calcId="125725"/>
</workbook>
</file>

<file path=xl/calcChain.xml><?xml version="1.0" encoding="utf-8"?>
<calcChain xmlns="http://schemas.openxmlformats.org/spreadsheetml/2006/main">
  <c r="F20" i="4"/>
  <c r="F15"/>
  <c r="F28"/>
  <c r="F24"/>
  <c r="F32"/>
  <c r="H11"/>
  <c r="H10"/>
  <c r="H17"/>
  <c r="F12"/>
  <c r="F33"/>
  <c r="F25"/>
  <c r="F26"/>
  <c r="H21"/>
  <c r="H29"/>
  <c r="F18"/>
  <c r="H30"/>
  <c r="F22"/>
  <c r="H19"/>
  <c r="F34"/>
  <c r="H27"/>
  <c r="F16"/>
  <c r="H35"/>
  <c r="H23"/>
  <c r="H31"/>
  <c r="H13"/>
  <c r="H14"/>
  <c r="L22" l="1"/>
  <c r="L33"/>
  <c r="L11"/>
  <c r="L10"/>
  <c r="L42" i="21"/>
  <c r="H31"/>
  <c r="H39"/>
  <c r="L38"/>
  <c r="L40"/>
  <c r="H36"/>
  <c r="F38"/>
  <c r="F22"/>
  <c r="H24"/>
  <c r="H41"/>
  <c r="H20"/>
  <c r="H30"/>
  <c r="H28"/>
  <c r="H33"/>
  <c r="H19"/>
  <c r="L10"/>
  <c r="L25"/>
  <c r="L30"/>
  <c r="L28"/>
  <c r="L35"/>
  <c r="H11"/>
  <c r="F10"/>
  <c r="H14" i="26"/>
  <c r="H39"/>
  <c r="H30"/>
  <c r="H10"/>
  <c r="F41"/>
  <c r="F22"/>
  <c r="F32"/>
  <c r="H17"/>
  <c r="H21"/>
  <c r="F26"/>
  <c r="H24"/>
  <c r="F35"/>
  <c r="H13" i="25"/>
  <c r="F22"/>
  <c r="H21"/>
  <c r="H14"/>
  <c r="H10"/>
  <c r="L29" i="21"/>
  <c r="L11"/>
  <c r="L14"/>
  <c r="L37"/>
  <c r="L13"/>
  <c r="L33"/>
  <c r="L19"/>
  <c r="L23"/>
  <c r="L22"/>
  <c r="L24"/>
  <c r="L17"/>
  <c r="L34"/>
  <c r="L26"/>
  <c r="L41"/>
  <c r="L43"/>
  <c r="L20"/>
  <c r="L36"/>
  <c r="L27"/>
  <c r="L39"/>
  <c r="L31"/>
  <c r="L12"/>
  <c r="L32"/>
  <c r="L21"/>
  <c r="L15"/>
  <c r="L44"/>
  <c r="L16"/>
  <c r="L18"/>
  <c r="L20" i="4"/>
  <c r="L28"/>
  <c r="L24"/>
  <c r="L32"/>
  <c r="L17"/>
  <c r="L25"/>
  <c r="L26"/>
  <c r="L19"/>
  <c r="L34"/>
  <c r="L35"/>
  <c r="L16"/>
  <c r="L31"/>
  <c r="L14"/>
  <c r="L15"/>
  <c r="L12"/>
  <c r="L21"/>
  <c r="L29"/>
  <c r="L18"/>
  <c r="L30"/>
  <c r="L23"/>
  <c r="L27"/>
  <c r="L13"/>
  <c r="V27" i="26"/>
  <c r="U27"/>
  <c r="T27"/>
  <c r="S27"/>
  <c r="N27"/>
  <c r="L27"/>
  <c r="F27"/>
  <c r="S29" i="21"/>
  <c r="T29"/>
  <c r="U29"/>
  <c r="V29"/>
  <c r="W29"/>
  <c r="S11"/>
  <c r="T11"/>
  <c r="U11"/>
  <c r="V11"/>
  <c r="W11"/>
  <c r="S12"/>
  <c r="T12"/>
  <c r="U12"/>
  <c r="V12"/>
  <c r="W12"/>
  <c r="S14"/>
  <c r="T14"/>
  <c r="U14"/>
  <c r="V14"/>
  <c r="W14"/>
  <c r="S35"/>
  <c r="T35"/>
  <c r="U35"/>
  <c r="V35"/>
  <c r="W35"/>
  <c r="S37"/>
  <c r="T37"/>
  <c r="U37"/>
  <c r="V37"/>
  <c r="W37"/>
  <c r="S13"/>
  <c r="T13"/>
  <c r="U13"/>
  <c r="V13"/>
  <c r="W13"/>
  <c r="S10"/>
  <c r="T10"/>
  <c r="U10"/>
  <c r="V10"/>
  <c r="W10"/>
  <c r="S25"/>
  <c r="T25"/>
  <c r="U25"/>
  <c r="V25"/>
  <c r="W25"/>
  <c r="S30"/>
  <c r="T30"/>
  <c r="U30"/>
  <c r="V30"/>
  <c r="W30"/>
  <c r="S32"/>
  <c r="T32"/>
  <c r="U32"/>
  <c r="V32"/>
  <c r="W32"/>
  <c r="S28"/>
  <c r="T28"/>
  <c r="U28"/>
  <c r="V28"/>
  <c r="W28"/>
  <c r="S21"/>
  <c r="T21"/>
  <c r="U21"/>
  <c r="V21"/>
  <c r="W21"/>
  <c r="S15"/>
  <c r="T15"/>
  <c r="U15"/>
  <c r="V15"/>
  <c r="W15"/>
  <c r="S33"/>
  <c r="T33"/>
  <c r="U33"/>
  <c r="V33"/>
  <c r="W33"/>
  <c r="S19"/>
  <c r="T19"/>
  <c r="U19"/>
  <c r="V19"/>
  <c r="W19"/>
  <c r="S23"/>
  <c r="T23"/>
  <c r="U23"/>
  <c r="V23"/>
  <c r="W23"/>
  <c r="S22"/>
  <c r="T22"/>
  <c r="U22"/>
  <c r="V22"/>
  <c r="W22"/>
  <c r="S24"/>
  <c r="T24"/>
  <c r="U24"/>
  <c r="V24"/>
  <c r="W24"/>
  <c r="S17"/>
  <c r="T17"/>
  <c r="U17"/>
  <c r="V17"/>
  <c r="W17"/>
  <c r="S34"/>
  <c r="T34"/>
  <c r="U34"/>
  <c r="V34"/>
  <c r="W34"/>
  <c r="S26"/>
  <c r="T26"/>
  <c r="U26"/>
  <c r="V26"/>
  <c r="W26"/>
  <c r="S41"/>
  <c r="T41"/>
  <c r="U41"/>
  <c r="V41"/>
  <c r="W41"/>
  <c r="S42"/>
  <c r="T42"/>
  <c r="U42"/>
  <c r="V42"/>
  <c r="W42"/>
  <c r="S16"/>
  <c r="T16"/>
  <c r="U16"/>
  <c r="V16"/>
  <c r="W16"/>
  <c r="S43"/>
  <c r="T43"/>
  <c r="U43"/>
  <c r="V43"/>
  <c r="W43"/>
  <c r="S40"/>
  <c r="T40"/>
  <c r="U40"/>
  <c r="V40"/>
  <c r="W40"/>
  <c r="S20"/>
  <c r="T20"/>
  <c r="U20"/>
  <c r="V20"/>
  <c r="W20"/>
  <c r="S38"/>
  <c r="T38"/>
  <c r="U38"/>
  <c r="V38"/>
  <c r="W38"/>
  <c r="S44"/>
  <c r="T44"/>
  <c r="U44"/>
  <c r="V44"/>
  <c r="W44"/>
  <c r="S36"/>
  <c r="T36"/>
  <c r="U36"/>
  <c r="V36"/>
  <c r="W36"/>
  <c r="S27"/>
  <c r="T27"/>
  <c r="U27"/>
  <c r="V27"/>
  <c r="W27"/>
  <c r="S31"/>
  <c r="T31"/>
  <c r="U31"/>
  <c r="V31"/>
  <c r="W31"/>
  <c r="S39"/>
  <c r="T39"/>
  <c r="U39"/>
  <c r="V39"/>
  <c r="W39"/>
  <c r="S18"/>
  <c r="T18"/>
  <c r="U18"/>
  <c r="V18"/>
  <c r="W18"/>
  <c r="S24" i="26"/>
  <c r="T24"/>
  <c r="U24"/>
  <c r="V24"/>
  <c r="S35"/>
  <c r="T35"/>
  <c r="U35"/>
  <c r="V35"/>
  <c r="S18"/>
  <c r="T18"/>
  <c r="U18"/>
  <c r="V18"/>
  <c r="S20"/>
  <c r="T20"/>
  <c r="U20"/>
  <c r="V20"/>
  <c r="S26"/>
  <c r="T26"/>
  <c r="U26"/>
  <c r="V26"/>
  <c r="S23"/>
  <c r="T23"/>
  <c r="U23"/>
  <c r="V23"/>
  <c r="S36"/>
  <c r="T36"/>
  <c r="U36"/>
  <c r="V36"/>
  <c r="S34"/>
  <c r="T34"/>
  <c r="U34"/>
  <c r="V34"/>
  <c r="S17"/>
  <c r="T17"/>
  <c r="U17"/>
  <c r="V17"/>
  <c r="S21"/>
  <c r="T21"/>
  <c r="U21"/>
  <c r="V21"/>
  <c r="S10"/>
  <c r="T10"/>
  <c r="U10"/>
  <c r="V10"/>
  <c r="S37"/>
  <c r="T37"/>
  <c r="U37"/>
  <c r="V37"/>
  <c r="S41"/>
  <c r="T41"/>
  <c r="U41"/>
  <c r="V41"/>
  <c r="S38"/>
  <c r="T38"/>
  <c r="U38"/>
  <c r="V38"/>
  <c r="S15"/>
  <c r="T15"/>
  <c r="U15"/>
  <c r="V15"/>
  <c r="S22"/>
  <c r="T22"/>
  <c r="U22"/>
  <c r="V22"/>
  <c r="S28"/>
  <c r="T28"/>
  <c r="U28"/>
  <c r="V28"/>
  <c r="S11"/>
  <c r="T11"/>
  <c r="U11"/>
  <c r="V11"/>
  <c r="S39"/>
  <c r="T39"/>
  <c r="U39"/>
  <c r="V39"/>
  <c r="S30"/>
  <c r="T30"/>
  <c r="U30"/>
  <c r="V30"/>
  <c r="S25"/>
  <c r="T25"/>
  <c r="U25"/>
  <c r="V25"/>
  <c r="S13"/>
  <c r="T13"/>
  <c r="U13"/>
  <c r="V13"/>
  <c r="S29"/>
  <c r="T29"/>
  <c r="U29"/>
  <c r="V29"/>
  <c r="S31"/>
  <c r="T31"/>
  <c r="U31"/>
  <c r="V31"/>
  <c r="S12"/>
  <c r="T12"/>
  <c r="U12"/>
  <c r="V12"/>
  <c r="S14"/>
  <c r="T14"/>
  <c r="U14"/>
  <c r="V14"/>
  <c r="S32"/>
  <c r="T32"/>
  <c r="U32"/>
  <c r="V32"/>
  <c r="S19"/>
  <c r="T19"/>
  <c r="U19"/>
  <c r="V19"/>
  <c r="S42"/>
  <c r="T42"/>
  <c r="U42"/>
  <c r="V42"/>
  <c r="S33"/>
  <c r="T33"/>
  <c r="U33"/>
  <c r="V33"/>
  <c r="S43"/>
  <c r="T43"/>
  <c r="U43"/>
  <c r="V43"/>
  <c r="S16"/>
  <c r="T16"/>
  <c r="U16"/>
  <c r="V16"/>
  <c r="S40"/>
  <c r="T40"/>
  <c r="U40"/>
  <c r="V40"/>
  <c r="S30" i="25"/>
  <c r="T30"/>
  <c r="U30"/>
  <c r="V30"/>
  <c r="S13"/>
  <c r="T13"/>
  <c r="U13"/>
  <c r="V13"/>
  <c r="S19"/>
  <c r="T19"/>
  <c r="U19"/>
  <c r="V19"/>
  <c r="S17"/>
  <c r="T17"/>
  <c r="U17"/>
  <c r="V17"/>
  <c r="S33"/>
  <c r="T33"/>
  <c r="U33"/>
  <c r="V33"/>
  <c r="S29"/>
  <c r="T29"/>
  <c r="U29"/>
  <c r="V29"/>
  <c r="S12"/>
  <c r="T12"/>
  <c r="U12"/>
  <c r="V12"/>
  <c r="S21"/>
  <c r="T21"/>
  <c r="U21"/>
  <c r="V21"/>
  <c r="S28"/>
  <c r="T28"/>
  <c r="U28"/>
  <c r="V28"/>
  <c r="S25"/>
  <c r="T25"/>
  <c r="U25"/>
  <c r="V25"/>
  <c r="S22"/>
  <c r="T22"/>
  <c r="U22"/>
  <c r="V22"/>
  <c r="S26"/>
  <c r="T26"/>
  <c r="U26"/>
  <c r="V26"/>
  <c r="S23"/>
  <c r="T23"/>
  <c r="U23"/>
  <c r="V23"/>
  <c r="S24"/>
  <c r="T24"/>
  <c r="U24"/>
  <c r="V24"/>
  <c r="S14"/>
  <c r="T14"/>
  <c r="U14"/>
  <c r="V14"/>
  <c r="S15"/>
  <c r="T15"/>
  <c r="U15"/>
  <c r="V15"/>
  <c r="S10"/>
  <c r="T10"/>
  <c r="U10"/>
  <c r="V10"/>
  <c r="S27"/>
  <c r="T27"/>
  <c r="U27"/>
  <c r="V27"/>
  <c r="S11"/>
  <c r="T11"/>
  <c r="U11"/>
  <c r="V11"/>
  <c r="S16"/>
  <c r="T16"/>
  <c r="U16"/>
  <c r="V16"/>
  <c r="S18"/>
  <c r="T18"/>
  <c r="U18"/>
  <c r="V18"/>
  <c r="S31"/>
  <c r="T31"/>
  <c r="U31"/>
  <c r="V31"/>
  <c r="S32"/>
  <c r="T32"/>
  <c r="U32"/>
  <c r="V32"/>
  <c r="S20"/>
  <c r="T20"/>
  <c r="U20"/>
  <c r="V20"/>
  <c r="S20" i="4"/>
  <c r="T20"/>
  <c r="U20"/>
  <c r="V20"/>
  <c r="W20"/>
  <c r="S15"/>
  <c r="T15"/>
  <c r="U15"/>
  <c r="V15"/>
  <c r="W15"/>
  <c r="S28"/>
  <c r="T28"/>
  <c r="U28"/>
  <c r="V28"/>
  <c r="W28"/>
  <c r="S24"/>
  <c r="T24"/>
  <c r="U24"/>
  <c r="V24"/>
  <c r="W24"/>
  <c r="S32"/>
  <c r="T32"/>
  <c r="U32"/>
  <c r="V32"/>
  <c r="W32"/>
  <c r="S11"/>
  <c r="T11"/>
  <c r="U11"/>
  <c r="V11"/>
  <c r="W11"/>
  <c r="S10"/>
  <c r="T10"/>
  <c r="U10"/>
  <c r="V10"/>
  <c r="W10"/>
  <c r="S17"/>
  <c r="T17"/>
  <c r="U17"/>
  <c r="V17"/>
  <c r="W17"/>
  <c r="S12"/>
  <c r="T12"/>
  <c r="U12"/>
  <c r="V12"/>
  <c r="W12"/>
  <c r="S33"/>
  <c r="T33"/>
  <c r="U33"/>
  <c r="V33"/>
  <c r="W33"/>
  <c r="S25"/>
  <c r="T25"/>
  <c r="U25"/>
  <c r="V25"/>
  <c r="W25"/>
  <c r="S26"/>
  <c r="T26"/>
  <c r="U26"/>
  <c r="V26"/>
  <c r="W26"/>
  <c r="S21"/>
  <c r="T21"/>
  <c r="U21"/>
  <c r="V21"/>
  <c r="W21"/>
  <c r="S29"/>
  <c r="T29"/>
  <c r="U29"/>
  <c r="V29"/>
  <c r="W29"/>
  <c r="S18"/>
  <c r="T18"/>
  <c r="U18"/>
  <c r="V18"/>
  <c r="W18"/>
  <c r="S30"/>
  <c r="T30"/>
  <c r="U30"/>
  <c r="V30"/>
  <c r="W30"/>
  <c r="S22"/>
  <c r="T22"/>
  <c r="U22"/>
  <c r="V22"/>
  <c r="W22"/>
  <c r="S19"/>
  <c r="T19"/>
  <c r="U19"/>
  <c r="V19"/>
  <c r="W19"/>
  <c r="S35"/>
  <c r="T35"/>
  <c r="U35"/>
  <c r="V35"/>
  <c r="W35"/>
  <c r="S16"/>
  <c r="T16"/>
  <c r="U16"/>
  <c r="V16"/>
  <c r="W16"/>
  <c r="S14"/>
  <c r="T14"/>
  <c r="U14"/>
  <c r="V14"/>
  <c r="W14"/>
  <c r="S34"/>
  <c r="T34"/>
  <c r="U34"/>
  <c r="V34"/>
  <c r="W34"/>
  <c r="S31"/>
  <c r="T31"/>
  <c r="U31"/>
  <c r="V31"/>
  <c r="W31"/>
  <c r="S23"/>
  <c r="T23"/>
  <c r="U23"/>
  <c r="V23"/>
  <c r="W23"/>
  <c r="S27"/>
  <c r="T27"/>
  <c r="U27"/>
  <c r="V27"/>
  <c r="W27"/>
  <c r="S13"/>
  <c r="T13"/>
  <c r="U13"/>
  <c r="V13"/>
  <c r="W13"/>
  <c r="N16"/>
  <c r="N35"/>
  <c r="N24" i="25"/>
  <c r="L24"/>
  <c r="F24"/>
  <c r="N27" i="4"/>
  <c r="N23"/>
  <c r="N31"/>
  <c r="N34"/>
  <c r="N40" i="26"/>
  <c r="L40"/>
  <c r="F40"/>
  <c r="N16"/>
  <c r="L16"/>
  <c r="H16"/>
  <c r="N43"/>
  <c r="L43"/>
  <c r="F43"/>
  <c r="N18" i="25"/>
  <c r="L18"/>
  <c r="H18"/>
  <c r="N14" i="4"/>
  <c r="N33" i="26"/>
  <c r="L33"/>
  <c r="H33"/>
  <c r="N42"/>
  <c r="L42"/>
  <c r="H42"/>
  <c r="N19"/>
  <c r="L19"/>
  <c r="H19"/>
  <c r="N32"/>
  <c r="L32"/>
  <c r="N14"/>
  <c r="L14"/>
  <c r="N31" i="21"/>
  <c r="N39"/>
  <c r="N13" i="26"/>
  <c r="L13"/>
  <c r="F13"/>
  <c r="N25"/>
  <c r="L25"/>
  <c r="F25"/>
  <c r="N30"/>
  <c r="L30"/>
  <c r="N39"/>
  <c r="L39"/>
  <c r="N11"/>
  <c r="L11"/>
  <c r="H11"/>
  <c r="N29"/>
  <c r="L29"/>
  <c r="H29"/>
  <c r="N31"/>
  <c r="L31"/>
  <c r="F31"/>
  <c r="N12"/>
  <c r="L12"/>
  <c r="H12"/>
  <c r="N14" i="25"/>
  <c r="L14"/>
  <c r="L10"/>
  <c r="N16"/>
  <c r="L16"/>
  <c r="H16"/>
  <c r="N11"/>
  <c r="L11"/>
  <c r="H11"/>
  <c r="N27"/>
  <c r="L27"/>
  <c r="H27"/>
  <c r="N10"/>
  <c r="N15"/>
  <c r="L15"/>
  <c r="H15"/>
  <c r="N18" i="21"/>
  <c r="H18"/>
  <c r="N20" i="25"/>
  <c r="L20"/>
  <c r="H20"/>
  <c r="N32"/>
  <c r="L32"/>
  <c r="F32"/>
  <c r="N31"/>
  <c r="L31"/>
  <c r="F31"/>
  <c r="N13" i="4"/>
  <c r="N19"/>
  <c r="N33"/>
  <c r="N12"/>
  <c r="N17"/>
  <c r="N10"/>
  <c r="N11"/>
  <c r="N32"/>
  <c r="N24"/>
  <c r="N28"/>
  <c r="N15"/>
  <c r="N20"/>
  <c r="N27" i="21"/>
  <c r="H27"/>
  <c r="N36"/>
  <c r="N44"/>
  <c r="H44"/>
  <c r="N38"/>
  <c r="N20"/>
  <c r="N40"/>
  <c r="F40"/>
  <c r="N43"/>
  <c r="F43"/>
  <c r="N16"/>
  <c r="F16"/>
  <c r="N42"/>
  <c r="F42"/>
  <c r="N41"/>
  <c r="N26"/>
  <c r="F26"/>
  <c r="N34"/>
  <c r="F34"/>
  <c r="N32"/>
  <c r="H32"/>
  <c r="N30"/>
  <c r="N25"/>
  <c r="F25"/>
  <c r="N10"/>
  <c r="N13"/>
  <c r="F13"/>
  <c r="N37"/>
  <c r="F37"/>
  <c r="N35"/>
  <c r="F35"/>
  <c r="N14"/>
  <c r="F14"/>
  <c r="N12"/>
  <c r="F12"/>
  <c r="N11"/>
  <c r="N29"/>
  <c r="F29"/>
  <c r="N34" i="26"/>
  <c r="L34"/>
  <c r="H34"/>
  <c r="N36"/>
  <c r="L36"/>
  <c r="F36"/>
  <c r="N23"/>
  <c r="L23"/>
  <c r="H23"/>
  <c r="N26"/>
  <c r="L26"/>
  <c r="N20"/>
  <c r="L20"/>
  <c r="F20"/>
  <c r="N18"/>
  <c r="L18"/>
  <c r="H18"/>
  <c r="N38"/>
  <c r="L38"/>
  <c r="F38"/>
  <c r="N41"/>
  <c r="L41"/>
  <c r="N37"/>
  <c r="L37"/>
  <c r="F37"/>
  <c r="N10"/>
  <c r="L10"/>
  <c r="N21"/>
  <c r="L21"/>
  <c r="N17"/>
  <c r="L17"/>
  <c r="N35"/>
  <c r="L35"/>
  <c r="N24"/>
  <c r="L24"/>
  <c r="N22" i="25"/>
  <c r="L22"/>
  <c r="N25"/>
  <c r="L25"/>
  <c r="F25"/>
  <c r="N28"/>
  <c r="L28"/>
  <c r="F28"/>
  <c r="N21"/>
  <c r="L21"/>
  <c r="N12"/>
  <c r="L12"/>
  <c r="H12"/>
  <c r="N29"/>
  <c r="L29"/>
  <c r="F29"/>
  <c r="N33"/>
  <c r="L33"/>
  <c r="F33"/>
  <c r="N17"/>
  <c r="L17"/>
  <c r="H17"/>
  <c r="N19"/>
  <c r="L19"/>
  <c r="H19"/>
  <c r="N13"/>
  <c r="L13"/>
  <c r="N30"/>
  <c r="L30"/>
  <c r="F30"/>
  <c r="V38" i="24"/>
  <c r="AJ38"/>
  <c r="AI28"/>
  <c r="AH28"/>
  <c r="AG28"/>
  <c r="AF28"/>
  <c r="AJ27"/>
  <c r="AJ26"/>
  <c r="AJ25"/>
  <c r="AJ24"/>
  <c r="AJ23"/>
  <c r="AI20"/>
  <c r="AH20"/>
  <c r="AG20"/>
  <c r="AF20"/>
  <c r="AJ19"/>
  <c r="AJ18"/>
  <c r="AJ17"/>
  <c r="AJ16"/>
  <c r="AJ15"/>
  <c r="AJ14"/>
  <c r="AJ13"/>
  <c r="AI10"/>
  <c r="AH10"/>
  <c r="AG10"/>
  <c r="AF10"/>
  <c r="AJ9"/>
  <c r="AJ8"/>
  <c r="AJ7"/>
  <c r="AJ6"/>
  <c r="AJ5"/>
  <c r="AJ4"/>
  <c r="AJ3"/>
  <c r="N25" i="4"/>
  <c r="N26"/>
  <c r="N21"/>
  <c r="N29"/>
  <c r="N18"/>
  <c r="N30"/>
  <c r="P30" s="1"/>
  <c r="N22"/>
  <c r="N28" i="21"/>
  <c r="F21"/>
  <c r="N21"/>
  <c r="F15"/>
  <c r="N15"/>
  <c r="N33"/>
  <c r="N19"/>
  <c r="F23"/>
  <c r="N23"/>
  <c r="N22"/>
  <c r="N24"/>
  <c r="H17"/>
  <c r="N17"/>
  <c r="N28" i="26"/>
  <c r="L28"/>
  <c r="F28"/>
  <c r="N22"/>
  <c r="L22"/>
  <c r="N23" i="25"/>
  <c r="L23"/>
  <c r="F23"/>
  <c r="N26"/>
  <c r="L26"/>
  <c r="F26"/>
  <c r="AC38" i="24"/>
  <c r="AB28"/>
  <c r="AA28"/>
  <c r="Z28"/>
  <c r="AC28" s="1"/>
  <c r="Y28"/>
  <c r="AC27"/>
  <c r="AC26"/>
  <c r="AC25"/>
  <c r="AC24"/>
  <c r="AC23"/>
  <c r="AB20"/>
  <c r="AA20"/>
  <c r="Z20"/>
  <c r="Y20"/>
  <c r="AC19"/>
  <c r="AC18"/>
  <c r="AC17"/>
  <c r="AC16"/>
  <c r="AC15"/>
  <c r="AC14"/>
  <c r="AC13"/>
  <c r="AB10"/>
  <c r="AA10"/>
  <c r="Z10"/>
  <c r="Y10"/>
  <c r="AC9"/>
  <c r="AC8"/>
  <c r="AC7"/>
  <c r="AC6"/>
  <c r="AC5"/>
  <c r="AC4"/>
  <c r="AC3"/>
  <c r="H15" i="26"/>
  <c r="L15"/>
  <c r="N15"/>
  <c r="R28" i="24"/>
  <c r="S28"/>
  <c r="T28"/>
  <c r="U28"/>
  <c r="V27"/>
  <c r="V26"/>
  <c r="V25"/>
  <c r="V24"/>
  <c r="V23"/>
  <c r="V13"/>
  <c r="V14"/>
  <c r="V15"/>
  <c r="V16"/>
  <c r="V17"/>
  <c r="V18"/>
  <c r="V19"/>
  <c r="U20"/>
  <c r="T20"/>
  <c r="S20"/>
  <c r="R20"/>
  <c r="R10"/>
  <c r="S10"/>
  <c r="T10"/>
  <c r="U10"/>
  <c r="V9"/>
  <c r="V8"/>
  <c r="V7"/>
  <c r="V6"/>
  <c r="V5"/>
  <c r="V4"/>
  <c r="V3"/>
  <c r="H38"/>
  <c r="O38"/>
  <c r="K28"/>
  <c r="L28"/>
  <c r="M28"/>
  <c r="N28"/>
  <c r="O28" s="1"/>
  <c r="D28"/>
  <c r="E28"/>
  <c r="F28"/>
  <c r="G28"/>
  <c r="H28" s="1"/>
  <c r="O27"/>
  <c r="H27"/>
  <c r="O26"/>
  <c r="H26"/>
  <c r="O25"/>
  <c r="H25"/>
  <c r="O24"/>
  <c r="H24"/>
  <c r="O23"/>
  <c r="H23"/>
  <c r="O13"/>
  <c r="O14"/>
  <c r="O15"/>
  <c r="O16"/>
  <c r="O17"/>
  <c r="O18"/>
  <c r="O19"/>
  <c r="N20"/>
  <c r="M20"/>
  <c r="L20"/>
  <c r="K20"/>
  <c r="H13"/>
  <c r="H14"/>
  <c r="H15"/>
  <c r="H16"/>
  <c r="H17"/>
  <c r="H18"/>
  <c r="H19"/>
  <c r="G20"/>
  <c r="F20"/>
  <c r="E20"/>
  <c r="D20"/>
  <c r="K10"/>
  <c r="O10" s="1"/>
  <c r="L10"/>
  <c r="M10"/>
  <c r="N10"/>
  <c r="D10"/>
  <c r="E10"/>
  <c r="F10"/>
  <c r="G10"/>
  <c r="O9"/>
  <c r="H9"/>
  <c r="O8"/>
  <c r="H8"/>
  <c r="O7"/>
  <c r="H7"/>
  <c r="O6"/>
  <c r="H6"/>
  <c r="O5"/>
  <c r="H5"/>
  <c r="O4"/>
  <c r="H4"/>
  <c r="O3"/>
  <c r="H3"/>
  <c r="H10"/>
  <c r="P25" i="4" l="1"/>
  <c r="P26"/>
  <c r="P33"/>
  <c r="P14"/>
  <c r="P24"/>
  <c r="P17" i="21"/>
  <c r="P25"/>
  <c r="P26"/>
  <c r="P38"/>
  <c r="P32" i="4"/>
  <c r="P10"/>
  <c r="P12"/>
  <c r="P10" i="21"/>
  <c r="P43"/>
  <c r="P31"/>
  <c r="P23" i="4"/>
  <c r="P39" i="21"/>
  <c r="P24"/>
  <c r="P20" i="4"/>
  <c r="P13"/>
  <c r="P31"/>
  <c r="P13" i="26"/>
  <c r="P28"/>
  <c r="P21"/>
  <c r="P26"/>
  <c r="P34"/>
  <c r="P32"/>
  <c r="P24" i="25"/>
  <c r="P31"/>
  <c r="P32"/>
  <c r="P20"/>
  <c r="P15"/>
  <c r="P14"/>
  <c r="P18"/>
  <c r="P26"/>
  <c r="P28"/>
  <c r="P22"/>
  <c r="P31" i="26"/>
  <c r="P19"/>
  <c r="P40"/>
  <c r="P27"/>
  <c r="P11"/>
  <c r="O20" i="24"/>
  <c r="P25" i="25"/>
  <c r="P15" i="26"/>
  <c r="P28" i="21"/>
  <c r="AJ10" i="24"/>
  <c r="AJ28"/>
  <c r="P13" i="25"/>
  <c r="P19"/>
  <c r="V10" i="24"/>
  <c r="P33" i="25"/>
  <c r="P21"/>
  <c r="P35" i="26"/>
  <c r="P10"/>
  <c r="P38"/>
  <c r="P18"/>
  <c r="P20"/>
  <c r="P23"/>
  <c r="P29" i="21"/>
  <c r="P12"/>
  <c r="P14"/>
  <c r="P13"/>
  <c r="P30"/>
  <c r="P32"/>
  <c r="P15" i="4"/>
  <c r="P16" i="26"/>
  <c r="P42" i="21"/>
  <c r="P16"/>
  <c r="P40"/>
  <c r="P44"/>
  <c r="P27"/>
  <c r="P27" i="25"/>
  <c r="P12" i="26"/>
  <c r="P29"/>
  <c r="P30"/>
  <c r="P42"/>
  <c r="P33"/>
  <c r="P43"/>
  <c r="P16" i="4"/>
  <c r="P18"/>
  <c r="P34"/>
  <c r="P19"/>
  <c r="P11" i="21"/>
  <c r="P36" i="26"/>
  <c r="P39"/>
  <c r="P14"/>
  <c r="P37" i="21"/>
  <c r="P19"/>
  <c r="P34"/>
  <c r="P36"/>
  <c r="P17" i="4"/>
  <c r="P11"/>
  <c r="P22" i="21"/>
  <c r="P23"/>
  <c r="P33"/>
  <c r="P15"/>
  <c r="P21"/>
  <c r="P29" i="4"/>
  <c r="P41" i="21"/>
  <c r="P18"/>
  <c r="P10" i="25"/>
  <c r="V20" i="24"/>
  <c r="H20"/>
  <c r="P29" i="25"/>
  <c r="P17" i="26"/>
  <c r="P37"/>
  <c r="P22" i="4"/>
  <c r="P16" i="25"/>
  <c r="P23"/>
  <c r="P12"/>
  <c r="P41" i="26"/>
  <c r="P35" i="21"/>
  <c r="P22" i="26"/>
  <c r="AJ20" i="24"/>
  <c r="P30" i="25"/>
  <c r="P27" i="4"/>
  <c r="P21"/>
  <c r="P25" i="26"/>
  <c r="P35" i="4"/>
  <c r="V28" i="24"/>
  <c r="AC10"/>
  <c r="AC20"/>
  <c r="P17" i="25"/>
  <c r="P24" i="26"/>
  <c r="P20" i="21"/>
  <c r="P28" i="4"/>
  <c r="P11" i="25"/>
  <c r="X28" i="4" l="1"/>
  <c r="W25" i="26"/>
  <c r="W12" i="25"/>
  <c r="X23" i="21"/>
  <c r="X19" i="4"/>
  <c r="W29" i="26"/>
  <c r="W16"/>
  <c r="W10"/>
  <c r="W20" i="25"/>
  <c r="X20" i="4"/>
  <c r="X25" i="21"/>
  <c r="X21" i="4"/>
  <c r="W17" i="26"/>
  <c r="X22" i="21"/>
  <c r="W39" i="26"/>
  <c r="X34" i="4"/>
  <c r="W33" i="26"/>
  <c r="W12"/>
  <c r="X40" i="21"/>
  <c r="X15" i="4"/>
  <c r="X14" i="21"/>
  <c r="W20" i="26"/>
  <c r="W35"/>
  <c r="W19" i="25"/>
  <c r="X28" i="21"/>
  <c r="W11" i="26"/>
  <c r="W31"/>
  <c r="W18" i="25"/>
  <c r="W32"/>
  <c r="W34" i="26"/>
  <c r="W13"/>
  <c r="X24" i="21"/>
  <c r="X43"/>
  <c r="X32" i="4"/>
  <c r="X17" i="21"/>
  <c r="X26" i="4"/>
  <c r="X29"/>
  <c r="W14" i="26"/>
  <c r="X44" i="21"/>
  <c r="W23" i="26"/>
  <c r="W26" i="25"/>
  <c r="W32" i="26"/>
  <c r="X31" i="21"/>
  <c r="X10" i="4"/>
  <c r="X20" i="21"/>
  <c r="W23" i="25"/>
  <c r="W10"/>
  <c r="X34" i="21"/>
  <c r="X27" i="4"/>
  <c r="W29" i="25"/>
  <c r="X15" i="21"/>
  <c r="X19"/>
  <c r="X18" i="4"/>
  <c r="W27" i="25"/>
  <c r="X32" i="21"/>
  <c r="W18" i="26"/>
  <c r="W13" i="25"/>
  <c r="W27" i="26"/>
  <c r="W22" i="25"/>
  <c r="W14"/>
  <c r="W31"/>
  <c r="W26" i="26"/>
  <c r="X31" i="4"/>
  <c r="X39" i="21"/>
  <c r="X10"/>
  <c r="X38"/>
  <c r="X24" i="4"/>
  <c r="X25"/>
  <c r="W37" i="26"/>
  <c r="X36" i="21"/>
  <c r="W43" i="26"/>
  <c r="X13" i="21"/>
  <c r="W19" i="26"/>
  <c r="W28"/>
  <c r="X33" i="4"/>
  <c r="W22" i="26"/>
  <c r="X21" i="21"/>
  <c r="W24" i="26"/>
  <c r="X35" i="21"/>
  <c r="W16" i="25"/>
  <c r="X18" i="21"/>
  <c r="X11" i="4"/>
  <c r="W36" i="26"/>
  <c r="W42"/>
  <c r="X16" i="21"/>
  <c r="X12"/>
  <c r="W21" i="25"/>
  <c r="W15" i="26"/>
  <c r="W11" i="25"/>
  <c r="W17"/>
  <c r="X35" i="4"/>
  <c r="W30" i="25"/>
  <c r="W41" i="26"/>
  <c r="X22" i="4"/>
  <c r="X41" i="21"/>
  <c r="X33"/>
  <c r="X17" i="4"/>
  <c r="X37" i="21"/>
  <c r="X11"/>
  <c r="X16" i="4"/>
  <c r="W30" i="26"/>
  <c r="X27" i="21"/>
  <c r="X42"/>
  <c r="X30"/>
  <c r="X29"/>
  <c r="W38" i="26"/>
  <c r="W33" i="25"/>
  <c r="W25"/>
  <c r="W40" i="26"/>
  <c r="W28" i="25"/>
  <c r="W15"/>
  <c r="W24"/>
  <c r="W21" i="26"/>
  <c r="X13" i="4"/>
  <c r="X23"/>
  <c r="X12"/>
  <c r="X26" i="21"/>
  <c r="X14" i="4"/>
  <c r="X30"/>
</calcChain>
</file>

<file path=xl/sharedStrings.xml><?xml version="1.0" encoding="utf-8"?>
<sst xmlns="http://schemas.openxmlformats.org/spreadsheetml/2006/main" count="1389" uniqueCount="369">
  <si>
    <t>CHALLENGE SENARTAIS</t>
  </si>
  <si>
    <t>En cas d'égalité dans une catégorie</t>
  </si>
  <si>
    <t>(uniquement pour les podiums)</t>
  </si>
  <si>
    <t>les concurrents seront ainsi départagés</t>
  </si>
  <si>
    <t>TRIATHLON</t>
  </si>
  <si>
    <t>1°</t>
  </si>
  <si>
    <t>2° - si l'ex aequo subsiste</t>
  </si>
  <si>
    <t xml:space="preserve">ils sont déclarés </t>
  </si>
  <si>
    <t>ex aequo</t>
  </si>
  <si>
    <t>au meilleur total</t>
  </si>
  <si>
    <t>sur 3 épreuves</t>
  </si>
  <si>
    <t>Prénoms</t>
  </si>
  <si>
    <t>Clubs</t>
  </si>
  <si>
    <t>Licences</t>
  </si>
  <si>
    <t>30 M</t>
  </si>
  <si>
    <t>Pts</t>
  </si>
  <si>
    <t>30 H</t>
  </si>
  <si>
    <t>Haut.</t>
  </si>
  <si>
    <t>Penta</t>
  </si>
  <si>
    <t>Médec</t>
  </si>
  <si>
    <t>TOT</t>
  </si>
  <si>
    <t>cat</t>
  </si>
  <si>
    <t>Directeur de réunion</t>
  </si>
  <si>
    <t>Secrétariat</t>
  </si>
  <si>
    <t>Starter</t>
  </si>
  <si>
    <t>Juges arrivée</t>
  </si>
  <si>
    <t>FEMININES</t>
  </si>
  <si>
    <t>MASCULINS</t>
  </si>
  <si>
    <t>EAF</t>
  </si>
  <si>
    <t>Palmarès</t>
  </si>
  <si>
    <t>par catégories</t>
  </si>
  <si>
    <t>POUSSINS</t>
  </si>
  <si>
    <t>VITESSE</t>
  </si>
  <si>
    <t>HAIES</t>
  </si>
  <si>
    <t>POUSSINES</t>
  </si>
  <si>
    <t>ECOLE ATHLE</t>
  </si>
  <si>
    <t>COURSES</t>
  </si>
  <si>
    <t>CONCOURS</t>
  </si>
  <si>
    <t>haut</t>
  </si>
  <si>
    <t>penta</t>
  </si>
  <si>
    <t>vit
30</t>
  </si>
  <si>
    <t>pts</t>
  </si>
  <si>
    <t>haies
30</t>
  </si>
  <si>
    <t>médec.
ball</t>
  </si>
  <si>
    <t>vortex</t>
  </si>
  <si>
    <t>Pentabond 1</t>
  </si>
  <si>
    <t>Pentabond 2</t>
  </si>
  <si>
    <t>HAUTEUR</t>
  </si>
  <si>
    <t>PENTABOND</t>
  </si>
  <si>
    <t>MEDECINE BALL</t>
  </si>
  <si>
    <t>EAM</t>
  </si>
  <si>
    <t>POF</t>
  </si>
  <si>
    <t>POM</t>
  </si>
  <si>
    <t>TABLES LOGICA POM - septembre 2011</t>
  </si>
  <si>
    <t>TABLES LOGICA POF - septembre 2011</t>
  </si>
  <si>
    <t>EVEIL ATHLE</t>
  </si>
  <si>
    <t>FEMININS</t>
  </si>
  <si>
    <t>class</t>
  </si>
  <si>
    <t xml:space="preserve">POUSSINES </t>
  </si>
  <si>
    <t xml:space="preserve">POUSSINS </t>
  </si>
  <si>
    <t>Noms</t>
  </si>
  <si>
    <t>Les ex aequo ne sont pas départagés</t>
  </si>
  <si>
    <t>Buvette</t>
  </si>
  <si>
    <t>Hauteur</t>
  </si>
  <si>
    <t>Aide starter</t>
  </si>
  <si>
    <t>Chronomètreurs</t>
  </si>
  <si>
    <t xml:space="preserve"> </t>
  </si>
  <si>
    <t>Médecine-Ball 1</t>
  </si>
  <si>
    <t>Pentabond 3</t>
  </si>
  <si>
    <t>Médecine-Ball 2</t>
  </si>
  <si>
    <t>Médecine-Ball 3</t>
  </si>
  <si>
    <t>INSCRITS</t>
  </si>
  <si>
    <t>EA F</t>
  </si>
  <si>
    <t>EA G</t>
  </si>
  <si>
    <t>PO F</t>
  </si>
  <si>
    <t>PO G</t>
  </si>
  <si>
    <t>TOTAL</t>
  </si>
  <si>
    <t>F.S.A.C</t>
  </si>
  <si>
    <t>PRESENTS</t>
  </si>
  <si>
    <t>EPREUVES</t>
  </si>
  <si>
    <t>vitesse</t>
  </si>
  <si>
    <t>haies</t>
  </si>
  <si>
    <t>hauteur</t>
  </si>
  <si>
    <t>pentabond</t>
  </si>
  <si>
    <t>médecine ball</t>
  </si>
  <si>
    <t>S.C.B</t>
  </si>
  <si>
    <t>A.S.F.T</t>
  </si>
  <si>
    <t>C.A.C.V</t>
  </si>
  <si>
    <t>M.C.A</t>
  </si>
  <si>
    <t>JURY</t>
  </si>
  <si>
    <t>A.S.P.S.A</t>
  </si>
  <si>
    <t>CLASSEMENT COURSES CONCOURS</t>
  </si>
  <si>
    <t>PODIUMS - EX AEQUO</t>
  </si>
  <si>
    <t>CLASSEMENT TRIATHLON</t>
  </si>
  <si>
    <t>*</t>
  </si>
  <si>
    <t>O.P.E.M</t>
  </si>
  <si>
    <t>DANIEL DAO</t>
  </si>
  <si>
    <t>STEPHANE GOURDON</t>
  </si>
  <si>
    <t>ANNIE FAURE</t>
  </si>
  <si>
    <t>A.S.N</t>
  </si>
  <si>
    <t>JEAN-LUC SALIES</t>
  </si>
  <si>
    <t>organisé par S.S.A.</t>
  </si>
  <si>
    <t>Organisé par S.S.A.</t>
  </si>
  <si>
    <t>SSA</t>
  </si>
  <si>
    <t>ALINE CARPENTIER</t>
  </si>
  <si>
    <t>Samedi 03 décembre 2016</t>
  </si>
  <si>
    <t>14ème CHALLENGE SENARTAIS</t>
  </si>
  <si>
    <t>CLASSEMENTS</t>
  </si>
  <si>
    <t>ALVES</t>
  </si>
  <si>
    <t>Mélina</t>
  </si>
  <si>
    <t>CHARRIER</t>
  </si>
  <si>
    <t>Camille</t>
  </si>
  <si>
    <t>DAGRY</t>
  </si>
  <si>
    <t>Sarah-Mélissa</t>
  </si>
  <si>
    <t>DECUREY</t>
  </si>
  <si>
    <t>Luna-Garance</t>
  </si>
  <si>
    <t>FULMART</t>
  </si>
  <si>
    <t>Lauryne</t>
  </si>
  <si>
    <t>GOSNET</t>
  </si>
  <si>
    <t>Aïcha</t>
  </si>
  <si>
    <t>GOURDON</t>
  </si>
  <si>
    <t>Liv</t>
  </si>
  <si>
    <t>HARDY</t>
  </si>
  <si>
    <t>Nila</t>
  </si>
  <si>
    <t>LERY</t>
  </si>
  <si>
    <t>Laureen</t>
  </si>
  <si>
    <t>MAILLARD</t>
  </si>
  <si>
    <t>Zoé</t>
  </si>
  <si>
    <t>NAMILOS</t>
  </si>
  <si>
    <t>Maéva</t>
  </si>
  <si>
    <t>SEDDIK</t>
  </si>
  <si>
    <t>Assia</t>
  </si>
  <si>
    <t>SIDIBE</t>
  </si>
  <si>
    <t>Jade</t>
  </si>
  <si>
    <t>TOURNIAIRE</t>
  </si>
  <si>
    <t>Lesly</t>
  </si>
  <si>
    <t>WOEGTLIN</t>
  </si>
  <si>
    <t>Salomé</t>
  </si>
  <si>
    <t>BENHAIM</t>
  </si>
  <si>
    <t>Doryan</t>
  </si>
  <si>
    <t>BOYER</t>
  </si>
  <si>
    <t>Tom</t>
  </si>
  <si>
    <t>CHOLET</t>
  </si>
  <si>
    <t>Loris</t>
  </si>
  <si>
    <t>COMUCE</t>
  </si>
  <si>
    <t>Ludovic</t>
  </si>
  <si>
    <t>DADURE</t>
  </si>
  <si>
    <t>Noa</t>
  </si>
  <si>
    <t xml:space="preserve">DUVAL </t>
  </si>
  <si>
    <t>Yanis</t>
  </si>
  <si>
    <t>GIRARD</t>
  </si>
  <si>
    <t>Ezio</t>
  </si>
  <si>
    <t>Clément</t>
  </si>
  <si>
    <t>Muhammad</t>
  </si>
  <si>
    <t>Léo</t>
  </si>
  <si>
    <t>GUILBERT</t>
  </si>
  <si>
    <t>Germain</t>
  </si>
  <si>
    <t>HADDADE</t>
  </si>
  <si>
    <t>SHAHID</t>
  </si>
  <si>
    <t>Mathias</t>
  </si>
  <si>
    <t>KANGULUNGU</t>
  </si>
  <si>
    <t>Mathis</t>
  </si>
  <si>
    <t>LEGRENNE-MORENO</t>
  </si>
  <si>
    <t>Julien</t>
  </si>
  <si>
    <t>Dorian</t>
  </si>
  <si>
    <t>PERONNE</t>
  </si>
  <si>
    <t>Eban</t>
  </si>
  <si>
    <t>RAMALHO-JULIEN</t>
  </si>
  <si>
    <t>Quentin</t>
  </si>
  <si>
    <t>SELLIN</t>
  </si>
  <si>
    <t>Léopold</t>
  </si>
  <si>
    <t>VERON</t>
  </si>
  <si>
    <t>Paul</t>
  </si>
  <si>
    <t>ANGELE</t>
  </si>
  <si>
    <t>Océane</t>
  </si>
  <si>
    <t>ARGENCE</t>
  </si>
  <si>
    <t>Isée</t>
  </si>
  <si>
    <t>BADIANE</t>
  </si>
  <si>
    <t>Diawa</t>
  </si>
  <si>
    <t>BARIOL</t>
  </si>
  <si>
    <t>Inès</t>
  </si>
  <si>
    <t>DORIVAL</t>
  </si>
  <si>
    <t>Yadele</t>
  </si>
  <si>
    <t>Jessica</t>
  </si>
  <si>
    <t>GABET-CHRISTIN</t>
  </si>
  <si>
    <t>Melyne</t>
  </si>
  <si>
    <t>HEDJEM</t>
  </si>
  <si>
    <t>Nejma</t>
  </si>
  <si>
    <t>KABA</t>
  </si>
  <si>
    <t>Dialikha</t>
  </si>
  <si>
    <t>LAMBERT-VENAULT</t>
  </si>
  <si>
    <t>Louise</t>
  </si>
  <si>
    <t>LE BARS</t>
  </si>
  <si>
    <t>Louann</t>
  </si>
  <si>
    <t>LE CONTE</t>
  </si>
  <si>
    <t>Faustine</t>
  </si>
  <si>
    <t>MARTINY</t>
  </si>
  <si>
    <t>Ayleen</t>
  </si>
  <si>
    <t>POTINO</t>
  </si>
  <si>
    <t>Marjorie</t>
  </si>
  <si>
    <t>ROCHE</t>
  </si>
  <si>
    <t>Meline</t>
  </si>
  <si>
    <t>Manaelle</t>
  </si>
  <si>
    <t>Inés</t>
  </si>
  <si>
    <t>ARMBRUSTER</t>
  </si>
  <si>
    <t>Ewan</t>
  </si>
  <si>
    <t>BUGNET</t>
  </si>
  <si>
    <t>Célestin</t>
  </si>
  <si>
    <t>COMBIER</t>
  </si>
  <si>
    <t>Chamseddine</t>
  </si>
  <si>
    <t>Louis</t>
  </si>
  <si>
    <t>DIALLO-JOSEPH</t>
  </si>
  <si>
    <t>Lenny</t>
  </si>
  <si>
    <t>JEAN-NOEL</t>
  </si>
  <si>
    <t>Kévin</t>
  </si>
  <si>
    <t>LEDUCQ</t>
  </si>
  <si>
    <t>Maxence</t>
  </si>
  <si>
    <t>LEGROS DE MARCY</t>
  </si>
  <si>
    <t>Yann</t>
  </si>
  <si>
    <t>MICHEL</t>
  </si>
  <si>
    <t>Aristide</t>
  </si>
  <si>
    <t>VAVON</t>
  </si>
  <si>
    <t>Thomas</t>
  </si>
  <si>
    <t>VERGNET</t>
  </si>
  <si>
    <t>Tyvan</t>
  </si>
  <si>
    <t>1793979 </t>
  </si>
  <si>
    <t>DECAUDIN-GAILLARD </t>
  </si>
  <si>
    <t>1794043 </t>
  </si>
  <si>
    <t>GLOAGUEN </t>
  </si>
  <si>
    <t>ANCELY</t>
  </si>
  <si>
    <t>Anna</t>
  </si>
  <si>
    <t>JOUSSE</t>
  </si>
  <si>
    <t>Mélodie</t>
  </si>
  <si>
    <t>MOSZYK-KOWU</t>
  </si>
  <si>
    <t>Orane</t>
  </si>
  <si>
    <t>DERACHE</t>
  </si>
  <si>
    <t>Mahe</t>
  </si>
  <si>
    <t>Sacha</t>
  </si>
  <si>
    <t>DUTERRAGE</t>
  </si>
  <si>
    <t>Ivann</t>
  </si>
  <si>
    <t>PIRET</t>
  </si>
  <si>
    <t>CHARBONNIER</t>
  </si>
  <si>
    <t>Nolan</t>
  </si>
  <si>
    <t>Ines</t>
  </si>
  <si>
    <t>PEDRON</t>
  </si>
  <si>
    <t>Méline</t>
  </si>
  <si>
    <t>MEZZA</t>
  </si>
  <si>
    <t>Benjamin</t>
  </si>
  <si>
    <t>SCB</t>
  </si>
  <si>
    <t>CACV</t>
  </si>
  <si>
    <t>Timothée</t>
  </si>
  <si>
    <t>Chiara</t>
  </si>
  <si>
    <t>Aminata</t>
  </si>
  <si>
    <t>MCA</t>
  </si>
  <si>
    <t>CISSOKO</t>
  </si>
  <si>
    <t>LEPOIL</t>
  </si>
  <si>
    <t>Cloe</t>
  </si>
  <si>
    <t>PESTEL</t>
  </si>
  <si>
    <t>Maëlane</t>
  </si>
  <si>
    <t>DOHM</t>
  </si>
  <si>
    <t>Pierre-André</t>
  </si>
  <si>
    <t>MARQUES</t>
  </si>
  <si>
    <t>VALLADE</t>
  </si>
  <si>
    <t>Lenaïl</t>
  </si>
  <si>
    <t>VIGOGNE</t>
  </si>
  <si>
    <t>Nael</t>
  </si>
  <si>
    <t>BAZOUKOULA MBEMBA</t>
  </si>
  <si>
    <t>Jaenna</t>
  </si>
  <si>
    <t>BEARNEZ-DOMENECH</t>
  </si>
  <si>
    <t>Maelwenn</t>
  </si>
  <si>
    <t>CASTELO</t>
  </si>
  <si>
    <t>Divine</t>
  </si>
  <si>
    <t>1906777 </t>
  </si>
  <si>
    <t>Sankoumba</t>
  </si>
  <si>
    <t>DOROTHEE</t>
  </si>
  <si>
    <t>REYNOLDS</t>
  </si>
  <si>
    <t>SOUMEILLAN</t>
  </si>
  <si>
    <t>Talyanua</t>
  </si>
  <si>
    <t>TOUAHRI</t>
  </si>
  <si>
    <t>Sophia</t>
  </si>
  <si>
    <t>FOURNIER</t>
  </si>
  <si>
    <t>1906225 </t>
  </si>
  <si>
    <t>FRANQUET-CLAUDE</t>
  </si>
  <si>
    <t>Valerian</t>
  </si>
  <si>
    <t>GOLOUMO-DOKO</t>
  </si>
  <si>
    <t>Andrew</t>
  </si>
  <si>
    <t>GOUSSOT</t>
  </si>
  <si>
    <t>HAMAL</t>
  </si>
  <si>
    <t>Liam</t>
  </si>
  <si>
    <t>KILO</t>
  </si>
  <si>
    <t>Ambroise</t>
  </si>
  <si>
    <t>N'GUESSAN</t>
  </si>
  <si>
    <t>Kylian</t>
  </si>
  <si>
    <t>1915251</t>
  </si>
  <si>
    <t>ROBERT</t>
  </si>
  <si>
    <t>Remy</t>
  </si>
  <si>
    <t>Santana</t>
  </si>
  <si>
    <t>BARRY</t>
  </si>
  <si>
    <t>Khouley</t>
  </si>
  <si>
    <t>GUAY</t>
  </si>
  <si>
    <t>Lea</t>
  </si>
  <si>
    <t>YATCHOUA</t>
  </si>
  <si>
    <t>Cora</t>
  </si>
  <si>
    <t>DESMEDT</t>
  </si>
  <si>
    <t>Pierre</t>
  </si>
  <si>
    <t>MARGAINE</t>
  </si>
  <si>
    <t>Romain</t>
  </si>
  <si>
    <t>MOSZYK KOWU</t>
  </si>
  <si>
    <t>CARBEL</t>
  </si>
  <si>
    <t>Vanessa</t>
  </si>
  <si>
    <t>OUEDRAOGO</t>
  </si>
  <si>
    <t>TOUYERAS</t>
  </si>
  <si>
    <t>Prune</t>
  </si>
  <si>
    <t>RANNOU</t>
  </si>
  <si>
    <t>1925599</t>
  </si>
  <si>
    <t>GEMINO</t>
  </si>
  <si>
    <t>Noelia</t>
  </si>
  <si>
    <t>ASNA</t>
  </si>
  <si>
    <t>1867311</t>
  </si>
  <si>
    <t>MASSOL</t>
  </si>
  <si>
    <t>MAUGER</t>
  </si>
  <si>
    <t>MONTMASSON</t>
  </si>
  <si>
    <t>Marlone</t>
  </si>
  <si>
    <t>1875256</t>
  </si>
  <si>
    <t>BELCAID</t>
  </si>
  <si>
    <t>CORNUCHE</t>
  </si>
  <si>
    <t>DOUKKALI</t>
  </si>
  <si>
    <t>EL BACHRI</t>
  </si>
  <si>
    <t>MARCHESE</t>
  </si>
  <si>
    <t>Shemsy</t>
  </si>
  <si>
    <t>Lily</t>
  </si>
  <si>
    <t>Enora</t>
  </si>
  <si>
    <t>BELAL</t>
  </si>
  <si>
    <t>LEROUE</t>
  </si>
  <si>
    <t>Noah</t>
  </si>
  <si>
    <t>Tristan</t>
  </si>
  <si>
    <t>OPEM</t>
  </si>
  <si>
    <t>LAGARDE</t>
  </si>
  <si>
    <t>Samedi 25 février 2017</t>
  </si>
  <si>
    <t>1785796</t>
  </si>
  <si>
    <t>BARRET</t>
  </si>
  <si>
    <t>DIALLO</t>
  </si>
  <si>
    <t>Seydinat</t>
  </si>
  <si>
    <t>14ème Challenge Sénartais - EA / PO - 25/02/2017</t>
  </si>
  <si>
    <t>PATRICK CLOCHEAU</t>
  </si>
  <si>
    <t>NL</t>
  </si>
  <si>
    <t>TANGUY CHARRIER</t>
  </si>
  <si>
    <t>CYRIL GABET</t>
  </si>
  <si>
    <t>PASCAL JOUSSE</t>
  </si>
  <si>
    <t>OLIVIER ROBERT</t>
  </si>
  <si>
    <t>OS SANTOS ROSA</t>
  </si>
  <si>
    <t>MYRIAM MORVAN</t>
  </si>
  <si>
    <t>ASN</t>
  </si>
  <si>
    <t>ELISABETH JANVRIN</t>
  </si>
  <si>
    <t>THOMAS VERON</t>
  </si>
  <si>
    <t>ARMEL TOUYERAS</t>
  </si>
  <si>
    <t>PASCAL CHESNAIS</t>
  </si>
  <si>
    <t>CHRISTERONET</t>
  </si>
  <si>
    <t>STEPHANE TABOUREAU</t>
  </si>
  <si>
    <t>JULIEN BOYER</t>
  </si>
  <si>
    <t>PHILIPPE GUILBERT</t>
  </si>
  <si>
    <t>IGOR MOSZYK</t>
  </si>
  <si>
    <t>ARMAND DOHM</t>
  </si>
  <si>
    <t>MAILLARD CYRIL</t>
  </si>
  <si>
    <t>HERVE LE BARS</t>
  </si>
  <si>
    <t>ELODIE PESTEL</t>
  </si>
  <si>
    <t>MOUFIDA SEDDIK</t>
  </si>
  <si>
    <t>FREDERIQUE VENAULT</t>
  </si>
  <si>
    <t>AMELIE SEDIBE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</si>
</sst>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\ mmmm\ yyyy"/>
  </numFmts>
  <fonts count="49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8"/>
      <name val="Tahoma"/>
      <family val="2"/>
    </font>
    <font>
      <b/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17"/>
      <name val="Tahoma"/>
      <family val="2"/>
    </font>
    <font>
      <b/>
      <sz val="18"/>
      <color indexed="17"/>
      <name val="Algerian"/>
      <family val="5"/>
    </font>
    <font>
      <b/>
      <sz val="16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8"/>
      <color indexed="8"/>
      <name val="Comic Sans MS"/>
      <family val="4"/>
    </font>
    <font>
      <sz val="14"/>
      <color indexed="10"/>
      <name val="Comic Sans MS"/>
      <family val="4"/>
    </font>
    <font>
      <sz val="48"/>
      <name val="Arial"/>
      <family val="2"/>
    </font>
    <font>
      <sz val="72"/>
      <name val="Arial"/>
      <family val="2"/>
    </font>
    <font>
      <sz val="22"/>
      <name val="Comic Sans MS"/>
      <family val="4"/>
    </font>
    <font>
      <sz val="22"/>
      <name val="Arial"/>
      <family val="2"/>
    </font>
    <font>
      <sz val="8"/>
      <name val="Comic Sans MS"/>
      <family val="4"/>
    </font>
    <font>
      <b/>
      <i/>
      <sz val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8"/>
      <name val="Tahoma"/>
      <family val="2"/>
    </font>
    <font>
      <sz val="16"/>
      <name val="Tahoma"/>
      <family val="2"/>
    </font>
    <font>
      <b/>
      <u/>
      <sz val="12"/>
      <name val="Comic Sans MS"/>
      <family val="4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gray0625">
        <bgColor indexed="26"/>
      </patternFill>
    </fill>
    <fill>
      <patternFill patternType="solid">
        <fgColor indexed="13"/>
        <bgColor indexed="64"/>
      </patternFill>
    </fill>
    <fill>
      <patternFill patternType="gray125"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10"/>
      </diagonal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7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/>
    <xf numFmtId="164" fontId="7" fillId="2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8" fillId="0" borderId="0" xfId="0" applyFont="1"/>
    <xf numFmtId="0" fontId="8" fillId="2" borderId="4" xfId="0" applyFont="1" applyFill="1" applyBorder="1"/>
    <xf numFmtId="0" fontId="8" fillId="2" borderId="0" xfId="0" applyFont="1" applyFill="1"/>
    <xf numFmtId="0" fontId="8" fillId="2" borderId="0" xfId="0" applyNumberFormat="1" applyFont="1" applyFill="1"/>
    <xf numFmtId="0" fontId="8" fillId="2" borderId="0" xfId="0" applyFont="1" applyFill="1" applyAlignment="1"/>
    <xf numFmtId="2" fontId="8" fillId="3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right"/>
    </xf>
    <xf numFmtId="2" fontId="7" fillId="2" borderId="6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9" fillId="4" borderId="8" xfId="0" applyFont="1" applyFill="1" applyBorder="1" applyAlignment="1">
      <alignment horizontal="center"/>
    </xf>
    <xf numFmtId="164" fontId="9" fillId="5" borderId="8" xfId="0" applyNumberFormat="1" applyFont="1" applyFill="1" applyBorder="1"/>
    <xf numFmtId="0" fontId="9" fillId="6" borderId="8" xfId="0" applyFont="1" applyFill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164" fontId="9" fillId="2" borderId="0" xfId="0" applyNumberFormat="1" applyFont="1" applyFill="1"/>
    <xf numFmtId="164" fontId="6" fillId="2" borderId="0" xfId="0" applyNumberFormat="1" applyFont="1" applyFill="1"/>
    <xf numFmtId="0" fontId="9" fillId="5" borderId="8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/>
    <xf numFmtId="0" fontId="6" fillId="0" borderId="6" xfId="0" applyFont="1" applyFill="1" applyBorder="1"/>
    <xf numFmtId="0" fontId="6" fillId="3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0" borderId="0" xfId="0" applyFont="1" applyFill="1" applyAlignment="1"/>
    <xf numFmtId="0" fontId="8" fillId="2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9" fillId="3" borderId="0" xfId="0" applyNumberFormat="1" applyFont="1" applyFill="1"/>
    <xf numFmtId="0" fontId="16" fillId="3" borderId="0" xfId="0" applyFont="1" applyFill="1"/>
    <xf numFmtId="0" fontId="16" fillId="7" borderId="9" xfId="0" applyFont="1" applyFill="1" applyBorder="1"/>
    <xf numFmtId="0" fontId="16" fillId="7" borderId="10" xfId="0" applyFont="1" applyFill="1" applyBorder="1"/>
    <xf numFmtId="0" fontId="16" fillId="7" borderId="10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164" fontId="16" fillId="8" borderId="0" xfId="0" applyNumberFormat="1" applyFont="1" applyFill="1" applyAlignment="1">
      <alignment horizontal="right"/>
    </xf>
    <xf numFmtId="0" fontId="16" fillId="7" borderId="9" xfId="0" applyFont="1" applyFill="1" applyBorder="1" applyAlignment="1"/>
    <xf numFmtId="0" fontId="16" fillId="7" borderId="10" xfId="0" applyNumberFormat="1" applyFont="1" applyFill="1" applyBorder="1"/>
    <xf numFmtId="0" fontId="16" fillId="7" borderId="10" xfId="0" applyFont="1" applyFill="1" applyBorder="1" applyAlignment="1"/>
    <xf numFmtId="2" fontId="16" fillId="7" borderId="10" xfId="0" applyNumberFormat="1" applyFont="1" applyFill="1" applyBorder="1" applyAlignment="1">
      <alignment horizontal="center"/>
    </xf>
    <xf numFmtId="2" fontId="16" fillId="8" borderId="0" xfId="0" applyNumberFormat="1" applyFont="1" applyFill="1" applyAlignment="1">
      <alignment horizontal="right"/>
    </xf>
    <xf numFmtId="0" fontId="6" fillId="3" borderId="0" xfId="0" applyFont="1" applyFill="1"/>
    <xf numFmtId="0" fontId="6" fillId="0" borderId="11" xfId="0" applyFont="1" applyFill="1" applyBorder="1"/>
    <xf numFmtId="1" fontId="6" fillId="3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right"/>
    </xf>
    <xf numFmtId="0" fontId="6" fillId="0" borderId="11" xfId="0" applyFont="1" applyFill="1" applyBorder="1" applyAlignment="1"/>
    <xf numFmtId="0" fontId="6" fillId="0" borderId="7" xfId="0" applyNumberFormat="1" applyFont="1" applyFill="1" applyBorder="1"/>
    <xf numFmtId="0" fontId="6" fillId="0" borderId="6" xfId="0" applyFont="1" applyFill="1" applyBorder="1" applyAlignment="1"/>
    <xf numFmtId="2" fontId="6" fillId="3" borderId="0" xfId="0" applyNumberFormat="1" applyFont="1" applyFill="1" applyAlignment="1">
      <alignment horizontal="right"/>
    </xf>
    <xf numFmtId="0" fontId="6" fillId="0" borderId="7" xfId="0" applyFont="1" applyFill="1" applyBorder="1" applyAlignment="1"/>
    <xf numFmtId="0" fontId="16" fillId="6" borderId="12" xfId="0" applyFont="1" applyFill="1" applyBorder="1"/>
    <xf numFmtId="0" fontId="16" fillId="6" borderId="6" xfId="0" applyFont="1" applyFill="1" applyBorder="1"/>
    <xf numFmtId="1" fontId="16" fillId="6" borderId="6" xfId="0" applyNumberFormat="1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16" fillId="6" borderId="12" xfId="0" applyFont="1" applyFill="1" applyBorder="1" applyAlignment="1"/>
    <xf numFmtId="0" fontId="16" fillId="6" borderId="6" xfId="0" applyNumberFormat="1" applyFont="1" applyFill="1" applyBorder="1"/>
    <xf numFmtId="0" fontId="16" fillId="6" borderId="6" xfId="0" applyFont="1" applyFill="1" applyBorder="1" applyAlignment="1"/>
    <xf numFmtId="0" fontId="18" fillId="6" borderId="7" xfId="0" applyFont="1" applyFill="1" applyBorder="1" applyAlignment="1">
      <alignment horizontal="center"/>
    </xf>
    <xf numFmtId="0" fontId="16" fillId="9" borderId="12" xfId="0" applyFont="1" applyFill="1" applyBorder="1"/>
    <xf numFmtId="0" fontId="16" fillId="9" borderId="10" xfId="0" applyFont="1" applyFill="1" applyBorder="1"/>
    <xf numFmtId="1" fontId="16" fillId="9" borderId="6" xfId="0" applyNumberFormat="1" applyFont="1" applyFill="1" applyBorder="1" applyAlignment="1">
      <alignment horizontal="center"/>
    </xf>
    <xf numFmtId="0" fontId="17" fillId="9" borderId="7" xfId="0" applyFont="1" applyFill="1" applyBorder="1" applyAlignment="1">
      <alignment horizontal="center"/>
    </xf>
    <xf numFmtId="0" fontId="16" fillId="9" borderId="12" xfId="0" applyFont="1" applyFill="1" applyBorder="1" applyAlignment="1"/>
    <xf numFmtId="0" fontId="16" fillId="9" borderId="10" xfId="0" applyNumberFormat="1" applyFont="1" applyFill="1" applyBorder="1"/>
    <xf numFmtId="0" fontId="16" fillId="9" borderId="10" xfId="0" applyFont="1" applyFill="1" applyBorder="1" applyAlignment="1"/>
    <xf numFmtId="0" fontId="16" fillId="10" borderId="12" xfId="0" applyFont="1" applyFill="1" applyBorder="1"/>
    <xf numFmtId="0" fontId="16" fillId="10" borderId="6" xfId="0" applyFont="1" applyFill="1" applyBorder="1"/>
    <xf numFmtId="1" fontId="16" fillId="10" borderId="6" xfId="0" applyNumberFormat="1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6" fillId="10" borderId="12" xfId="0" applyFont="1" applyFill="1" applyBorder="1" applyAlignment="1"/>
    <xf numFmtId="0" fontId="16" fillId="10" borderId="6" xfId="0" applyNumberFormat="1" applyFont="1" applyFill="1" applyBorder="1"/>
    <xf numFmtId="0" fontId="16" fillId="10" borderId="6" xfId="0" applyFont="1" applyFill="1" applyBorder="1" applyAlignment="1"/>
    <xf numFmtId="0" fontId="18" fillId="10" borderId="6" xfId="0" applyFont="1" applyFill="1" applyBorder="1" applyAlignment="1">
      <alignment horizontal="center"/>
    </xf>
    <xf numFmtId="164" fontId="9" fillId="3" borderId="0" xfId="0" applyNumberFormat="1" applyFont="1" applyFill="1"/>
    <xf numFmtId="2" fontId="16" fillId="7" borderId="6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3" borderId="11" xfId="0" applyFont="1" applyFill="1" applyBorder="1" applyAlignment="1"/>
    <xf numFmtId="0" fontId="6" fillId="3" borderId="7" xfId="0" applyNumberFormat="1" applyFont="1" applyFill="1" applyBorder="1"/>
    <xf numFmtId="0" fontId="6" fillId="3" borderId="7" xfId="0" applyFont="1" applyFill="1" applyBorder="1" applyAlignment="1"/>
    <xf numFmtId="0" fontId="6" fillId="3" borderId="11" xfId="0" applyFont="1" applyFill="1" applyBorder="1"/>
    <xf numFmtId="0" fontId="6" fillId="3" borderId="7" xfId="0" applyFont="1" applyFill="1" applyBorder="1"/>
    <xf numFmtId="0" fontId="6" fillId="3" borderId="6" xfId="0" applyFont="1" applyFill="1" applyBorder="1"/>
    <xf numFmtId="0" fontId="6" fillId="3" borderId="6" xfId="0" applyFont="1" applyFill="1" applyBorder="1" applyAlignment="1"/>
    <xf numFmtId="164" fontId="6" fillId="3" borderId="11" xfId="0" applyNumberFormat="1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2" fontId="16" fillId="9" borderId="6" xfId="0" applyNumberFormat="1" applyFont="1" applyFill="1" applyBorder="1" applyAlignment="1">
      <alignment horizontal="center"/>
    </xf>
    <xf numFmtId="164" fontId="16" fillId="10" borderId="6" xfId="0" applyNumberFormat="1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2" fontId="16" fillId="10" borderId="6" xfId="0" applyNumberFormat="1" applyFont="1" applyFill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6" fillId="3" borderId="0" xfId="0" applyFont="1" applyFill="1" applyBorder="1"/>
    <xf numFmtId="2" fontId="6" fillId="3" borderId="7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1" fillId="3" borderId="0" xfId="0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64" fontId="20" fillId="11" borderId="14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2" fontId="20" fillId="11" borderId="14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3" borderId="16" xfId="0" applyFont="1" applyFill="1" applyBorder="1" applyAlignment="1">
      <alignment horizontal="center" vertical="center" wrapText="1"/>
    </xf>
    <xf numFmtId="164" fontId="20" fillId="11" borderId="5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11" borderId="5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64" fontId="19" fillId="12" borderId="7" xfId="0" applyNumberFormat="1" applyFont="1" applyFill="1" applyBorder="1" applyAlignment="1">
      <alignment horizontal="center"/>
    </xf>
    <xf numFmtId="2" fontId="19" fillId="12" borderId="7" xfId="0" applyNumberFormat="1" applyFont="1" applyFill="1" applyBorder="1" applyAlignment="1">
      <alignment horizontal="center"/>
    </xf>
    <xf numFmtId="164" fontId="19" fillId="11" borderId="7" xfId="0" applyNumberFormat="1" applyFont="1" applyFill="1" applyBorder="1" applyAlignment="1">
      <alignment horizontal="center"/>
    </xf>
    <xf numFmtId="2" fontId="19" fillId="11" borderId="7" xfId="0" applyNumberFormat="1" applyFont="1" applyFill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2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0" fontId="7" fillId="2" borderId="0" xfId="0" applyFont="1" applyFill="1" applyBorder="1"/>
    <xf numFmtId="16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" fontId="6" fillId="6" borderId="23" xfId="0" applyNumberFormat="1" applyFont="1" applyFill="1" applyBorder="1" applyAlignment="1">
      <alignment horizontal="center"/>
    </xf>
    <xf numFmtId="0" fontId="0" fillId="0" borderId="11" xfId="0" applyFill="1" applyBorder="1"/>
    <xf numFmtId="0" fontId="12" fillId="0" borderId="0" xfId="0" applyFont="1" applyFill="1" applyAlignment="1"/>
    <xf numFmtId="0" fontId="0" fillId="0" borderId="7" xfId="0" applyFill="1" applyBorder="1"/>
    <xf numFmtId="0" fontId="1" fillId="3" borderId="11" xfId="0" applyFont="1" applyFill="1" applyBorder="1"/>
    <xf numFmtId="0" fontId="1" fillId="3" borderId="7" xfId="0" applyFont="1" applyFill="1" applyBorder="1"/>
    <xf numFmtId="2" fontId="7" fillId="3" borderId="0" xfId="0" applyNumberFormat="1" applyFont="1" applyFill="1" applyBorder="1" applyAlignment="1">
      <alignment horizontal="center"/>
    </xf>
    <xf numFmtId="0" fontId="9" fillId="13" borderId="9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2" fontId="9" fillId="13" borderId="10" xfId="0" applyNumberFormat="1" applyFont="1" applyFill="1" applyBorder="1" applyAlignment="1">
      <alignment horizontal="center"/>
    </xf>
    <xf numFmtId="0" fontId="15" fillId="13" borderId="8" xfId="0" applyFont="1" applyFill="1" applyBorder="1" applyAlignment="1">
      <alignment horizontal="center"/>
    </xf>
    <xf numFmtId="0" fontId="14" fillId="13" borderId="1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11" fillId="7" borderId="10" xfId="0" applyFont="1" applyFill="1" applyBorder="1" applyAlignment="1"/>
    <xf numFmtId="0" fontId="11" fillId="7" borderId="10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6" fillId="2" borderId="0" xfId="0" applyNumberFormat="1" applyFont="1" applyFill="1" applyBorder="1"/>
    <xf numFmtId="164" fontId="16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6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26" fillId="7" borderId="6" xfId="0" applyFont="1" applyFill="1" applyBorder="1" applyAlignment="1">
      <alignment horizontal="left"/>
    </xf>
    <xf numFmtId="2" fontId="11" fillId="7" borderId="1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4" fontId="20" fillId="14" borderId="14" xfId="0" applyNumberFormat="1" applyFont="1" applyFill="1" applyBorder="1" applyAlignment="1">
      <alignment horizontal="center" vertical="center" wrapText="1"/>
    </xf>
    <xf numFmtId="164" fontId="20" fillId="14" borderId="5" xfId="0" applyNumberFormat="1" applyFont="1" applyFill="1" applyBorder="1" applyAlignment="1">
      <alignment horizontal="center" vertical="center" wrapText="1"/>
    </xf>
    <xf numFmtId="2" fontId="20" fillId="14" borderId="14" xfId="0" applyNumberFormat="1" applyFont="1" applyFill="1" applyBorder="1" applyAlignment="1">
      <alignment horizontal="center" vertical="center" wrapText="1"/>
    </xf>
    <xf numFmtId="2" fontId="20" fillId="14" borderId="5" xfId="0" applyNumberFormat="1" applyFont="1" applyFill="1" applyBorder="1" applyAlignment="1">
      <alignment horizontal="center" vertical="center" wrapText="1"/>
    </xf>
    <xf numFmtId="164" fontId="20" fillId="14" borderId="24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64" fontId="19" fillId="12" borderId="21" xfId="0" applyNumberFormat="1" applyFont="1" applyFill="1" applyBorder="1" applyAlignment="1">
      <alignment horizontal="center"/>
    </xf>
    <xf numFmtId="164" fontId="19" fillId="14" borderId="21" xfId="0" applyNumberFormat="1" applyFont="1" applyFill="1" applyBorder="1" applyAlignment="1">
      <alignment horizontal="center"/>
    </xf>
    <xf numFmtId="164" fontId="19" fillId="12" borderId="25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64" fontId="20" fillId="14" borderId="27" xfId="0" applyNumberFormat="1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/>
    </xf>
    <xf numFmtId="2" fontId="19" fillId="0" borderId="6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2" fontId="19" fillId="0" borderId="21" xfId="0" applyNumberFormat="1" applyFont="1" applyBorder="1" applyAlignment="1">
      <alignment horizontal="center"/>
    </xf>
    <xf numFmtId="2" fontId="19" fillId="12" borderId="21" xfId="0" applyNumberFormat="1" applyFont="1" applyFill="1" applyBorder="1" applyAlignment="1">
      <alignment horizontal="center"/>
    </xf>
    <xf numFmtId="2" fontId="19" fillId="14" borderId="21" xfId="0" applyNumberFormat="1" applyFont="1" applyFill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12" borderId="25" xfId="0" applyNumberFormat="1" applyFont="1" applyFill="1" applyBorder="1" applyAlignment="1">
      <alignment horizontal="center"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19" fillId="0" borderId="33" xfId="0" applyNumberFormat="1" applyFont="1" applyBorder="1" applyAlignment="1">
      <alignment horizontal="center"/>
    </xf>
    <xf numFmtId="2" fontId="19" fillId="12" borderId="33" xfId="0" applyNumberFormat="1" applyFont="1" applyFill="1" applyBorder="1" applyAlignment="1">
      <alignment horizontal="center"/>
    </xf>
    <xf numFmtId="2" fontId="19" fillId="14" borderId="33" xfId="0" applyNumberFormat="1" applyFont="1" applyFill="1" applyBorder="1" applyAlignment="1">
      <alignment horizontal="center"/>
    </xf>
    <xf numFmtId="2" fontId="19" fillId="0" borderId="34" xfId="0" applyNumberFormat="1" applyFont="1" applyBorder="1" applyAlignment="1">
      <alignment horizontal="center"/>
    </xf>
    <xf numFmtId="2" fontId="19" fillId="12" borderId="35" xfId="0" applyNumberFormat="1" applyFont="1" applyFill="1" applyBorder="1" applyAlignment="1">
      <alignment horizontal="center"/>
    </xf>
    <xf numFmtId="164" fontId="19" fillId="15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2" fontId="9" fillId="16" borderId="8" xfId="0" applyNumberFormat="1" applyFont="1" applyFill="1" applyBorder="1"/>
    <xf numFmtId="0" fontId="9" fillId="16" borderId="8" xfId="0" applyFont="1" applyFill="1" applyBorder="1" applyAlignment="1">
      <alignment horizontal="center"/>
    </xf>
    <xf numFmtId="2" fontId="9" fillId="16" borderId="7" xfId="0" applyNumberFormat="1" applyFont="1" applyFill="1" applyBorder="1"/>
    <xf numFmtId="0" fontId="10" fillId="16" borderId="7" xfId="0" applyFont="1" applyFill="1" applyBorder="1" applyAlignment="1">
      <alignment horizontal="center"/>
    </xf>
    <xf numFmtId="2" fontId="9" fillId="9" borderId="8" xfId="0" applyNumberFormat="1" applyFont="1" applyFill="1" applyBorder="1"/>
    <xf numFmtId="0" fontId="9" fillId="9" borderId="8" xfId="0" applyFont="1" applyFill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/>
    <xf numFmtId="0" fontId="32" fillId="0" borderId="0" xfId="0" applyFont="1" applyBorder="1"/>
    <xf numFmtId="0" fontId="32" fillId="0" borderId="3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0" fillId="0" borderId="0" xfId="0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34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5" fillId="7" borderId="10" xfId="0" applyFont="1" applyFill="1" applyBorder="1"/>
    <xf numFmtId="0" fontId="35" fillId="7" borderId="8" xfId="0" applyFont="1" applyFill="1" applyBorder="1" applyAlignment="1">
      <alignment horizontal="center"/>
    </xf>
    <xf numFmtId="0" fontId="6" fillId="0" borderId="49" xfId="0" applyFont="1" applyFill="1" applyBorder="1"/>
    <xf numFmtId="0" fontId="6" fillId="0" borderId="50" xfId="0" applyFont="1" applyFill="1" applyBorder="1"/>
    <xf numFmtId="2" fontId="6" fillId="3" borderId="50" xfId="0" applyNumberFormat="1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2" fontId="9" fillId="16" borderId="7" xfId="0" applyNumberFormat="1" applyFont="1" applyFill="1" applyBorder="1" applyAlignment="1">
      <alignment horizontal="center" vertical="center"/>
    </xf>
    <xf numFmtId="2" fontId="9" fillId="17" borderId="7" xfId="0" applyNumberFormat="1" applyFont="1" applyFill="1" applyBorder="1" applyAlignment="1">
      <alignment horizontal="center" vertical="center"/>
    </xf>
    <xf numFmtId="0" fontId="6" fillId="3" borderId="49" xfId="0" applyFont="1" applyFill="1" applyBorder="1"/>
    <xf numFmtId="0" fontId="6" fillId="3" borderId="50" xfId="0" applyFont="1" applyFill="1" applyBorder="1"/>
    <xf numFmtId="0" fontId="6" fillId="0" borderId="51" xfId="0" applyFont="1" applyFill="1" applyBorder="1"/>
    <xf numFmtId="2" fontId="6" fillId="3" borderId="49" xfId="0" applyNumberFormat="1" applyFont="1" applyFill="1" applyBorder="1" applyAlignment="1">
      <alignment horizontal="center"/>
    </xf>
    <xf numFmtId="0" fontId="6" fillId="3" borderId="51" xfId="0" applyFont="1" applyFill="1" applyBorder="1"/>
    <xf numFmtId="2" fontId="6" fillId="3" borderId="0" xfId="0" applyNumberFormat="1" applyFont="1" applyFill="1" applyAlignment="1">
      <alignment horizontal="center" vertical="center"/>
    </xf>
    <xf numFmtId="2" fontId="9" fillId="9" borderId="7" xfId="0" applyNumberFormat="1" applyFont="1" applyFill="1" applyBorder="1" applyAlignment="1">
      <alignment horizontal="center" vertical="center"/>
    </xf>
    <xf numFmtId="0" fontId="7" fillId="3" borderId="0" xfId="0" applyFont="1" applyFill="1"/>
    <xf numFmtId="2" fontId="6" fillId="3" borderId="0" xfId="0" applyNumberFormat="1" applyFont="1" applyFill="1"/>
    <xf numFmtId="17" fontId="0" fillId="2" borderId="0" xfId="0" applyNumberFormat="1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6" fillId="2" borderId="23" xfId="0" applyFont="1" applyFill="1" applyBorder="1" applyAlignment="1">
      <alignment horizontal="center" wrapText="1"/>
    </xf>
    <xf numFmtId="0" fontId="36" fillId="2" borderId="0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6" fillId="2" borderId="16" xfId="0" applyFont="1" applyFill="1" applyBorder="1" applyAlignment="1">
      <alignment horizontal="center"/>
    </xf>
    <xf numFmtId="0" fontId="36" fillId="2" borderId="23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7" fillId="0" borderId="0" xfId="0" applyFont="1" applyAlignment="1">
      <alignment horizontal="center"/>
    </xf>
    <xf numFmtId="164" fontId="9" fillId="5" borderId="8" xfId="0" applyNumberFormat="1" applyFont="1" applyFill="1" applyBorder="1" applyAlignment="1">
      <alignment horizontal="center"/>
    </xf>
    <xf numFmtId="2" fontId="9" fillId="16" borderId="8" xfId="0" applyNumberFormat="1" applyFont="1" applyFill="1" applyBorder="1" applyAlignment="1">
      <alignment horizontal="center"/>
    </xf>
    <xf numFmtId="2" fontId="9" fillId="9" borderId="8" xfId="0" applyNumberFormat="1" applyFont="1" applyFill="1" applyBorder="1" applyAlignment="1">
      <alignment horizontal="center"/>
    </xf>
    <xf numFmtId="0" fontId="9" fillId="6" borderId="8" xfId="0" applyFont="1" applyFill="1" applyBorder="1" applyAlignment="1"/>
    <xf numFmtId="1" fontId="11" fillId="6" borderId="8" xfId="0" applyNumberFormat="1" applyFont="1" applyFill="1" applyBorder="1" applyAlignment="1">
      <alignment horizontal="center"/>
    </xf>
    <xf numFmtId="2" fontId="19" fillId="15" borderId="33" xfId="0" applyNumberFormat="1" applyFont="1" applyFill="1" applyBorder="1" applyAlignment="1">
      <alignment horizontal="center"/>
    </xf>
    <xf numFmtId="49" fontId="34" fillId="0" borderId="23" xfId="0" applyNumberFormat="1" applyFont="1" applyFill="1" applyBorder="1" applyAlignment="1">
      <alignment vertical="center"/>
    </xf>
    <xf numFmtId="0" fontId="34" fillId="0" borderId="23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vertical="center"/>
    </xf>
    <xf numFmtId="0" fontId="34" fillId="0" borderId="23" xfId="1" applyFont="1" applyFill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6" fillId="3" borderId="0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0" xfId="0" applyNumberFormat="1" applyFont="1" applyFill="1" applyBorder="1"/>
    <xf numFmtId="1" fontId="16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34" fillId="3" borderId="0" xfId="0" applyFont="1" applyFill="1" applyBorder="1"/>
    <xf numFmtId="0" fontId="34" fillId="3" borderId="0" xfId="0" applyFont="1" applyFill="1" applyBorder="1" applyAlignment="1">
      <alignment horizontal="center"/>
    </xf>
    <xf numFmtId="49" fontId="34" fillId="3" borderId="0" xfId="0" applyNumberFormat="1" applyFont="1" applyFill="1" applyBorder="1" applyAlignment="1">
      <alignment vertical="center"/>
    </xf>
    <xf numFmtId="0" fontId="0" fillId="3" borderId="0" xfId="0" applyFill="1" applyBorder="1"/>
    <xf numFmtId="0" fontId="9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8" fillId="3" borderId="0" xfId="0" applyFont="1" applyFill="1"/>
    <xf numFmtId="0" fontId="8" fillId="3" borderId="4" xfId="0" applyFont="1" applyFill="1" applyBorder="1"/>
    <xf numFmtId="164" fontId="6" fillId="3" borderId="0" xfId="0" applyNumberFormat="1" applyFont="1" applyFill="1"/>
    <xf numFmtId="2" fontId="6" fillId="3" borderId="0" xfId="0" applyNumberFormat="1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36" fillId="13" borderId="23" xfId="0" applyFont="1" applyFill="1" applyBorder="1" applyAlignment="1">
      <alignment horizontal="center"/>
    </xf>
    <xf numFmtId="0" fontId="36" fillId="15" borderId="23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164" fontId="11" fillId="5" borderId="7" xfId="0" applyNumberFormat="1" applyFont="1" applyFill="1" applyBorder="1" applyAlignment="1">
      <alignment horizontal="center"/>
    </xf>
    <xf numFmtId="0" fontId="36" fillId="18" borderId="23" xfId="0" applyFont="1" applyFill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45" fillId="6" borderId="7" xfId="0" applyFont="1" applyFill="1" applyBorder="1" applyAlignment="1">
      <alignment horizontal="center"/>
    </xf>
    <xf numFmtId="0" fontId="41" fillId="6" borderId="7" xfId="0" applyFont="1" applyFill="1" applyBorder="1" applyAlignment="1">
      <alignment horizontal="center"/>
    </xf>
    <xf numFmtId="1" fontId="11" fillId="6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46" fillId="3" borderId="7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41" fillId="3" borderId="0" xfId="0" applyFont="1" applyFill="1"/>
    <xf numFmtId="2" fontId="11" fillId="16" borderId="7" xfId="0" applyNumberFormat="1" applyFont="1" applyFill="1" applyBorder="1" applyAlignment="1">
      <alignment horizontal="center"/>
    </xf>
    <xf numFmtId="0" fontId="42" fillId="3" borderId="11" xfId="0" applyFont="1" applyFill="1" applyBorder="1"/>
    <xf numFmtId="0" fontId="42" fillId="3" borderId="7" xfId="0" applyFont="1" applyFill="1" applyBorder="1"/>
    <xf numFmtId="0" fontId="42" fillId="3" borderId="7" xfId="0" applyFont="1" applyFill="1" applyBorder="1" applyAlignment="1">
      <alignment horizontal="center"/>
    </xf>
    <xf numFmtId="0" fontId="35" fillId="6" borderId="7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41" fillId="3" borderId="7" xfId="0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horizontal="center"/>
    </xf>
    <xf numFmtId="0" fontId="35" fillId="10" borderId="7" xfId="0" applyFont="1" applyFill="1" applyBorder="1" applyAlignment="1">
      <alignment horizontal="center"/>
    </xf>
    <xf numFmtId="0" fontId="34" fillId="0" borderId="23" xfId="0" applyFont="1" applyBorder="1" applyAlignment="1">
      <alignment horizontal="left" vertical="center"/>
    </xf>
    <xf numFmtId="0" fontId="34" fillId="0" borderId="11" xfId="0" applyFont="1" applyFill="1" applyBorder="1" applyAlignment="1"/>
    <xf numFmtId="0" fontId="34" fillId="0" borderId="7" xfId="0" applyNumberFormat="1" applyFont="1" applyFill="1" applyBorder="1"/>
    <xf numFmtId="0" fontId="34" fillId="0" borderId="7" xfId="0" applyFont="1" applyFill="1" applyBorder="1" applyAlignment="1">
      <alignment horizontal="center"/>
    </xf>
    <xf numFmtId="0" fontId="47" fillId="2" borderId="23" xfId="0" applyFont="1" applyFill="1" applyBorder="1" applyAlignment="1">
      <alignment horizontal="center" wrapText="1"/>
    </xf>
    <xf numFmtId="2" fontId="11" fillId="9" borderId="7" xfId="0" applyNumberFormat="1" applyFont="1" applyFill="1" applyBorder="1" applyAlignment="1">
      <alignment horizontal="center"/>
    </xf>
    <xf numFmtId="164" fontId="43" fillId="2" borderId="2" xfId="0" applyNumberFormat="1" applyFont="1" applyFill="1" applyBorder="1" applyAlignment="1">
      <alignment horizontal="right"/>
    </xf>
    <xf numFmtId="0" fontId="43" fillId="2" borderId="2" xfId="0" applyFont="1" applyFill="1" applyBorder="1" applyAlignment="1">
      <alignment horizontal="center"/>
    </xf>
    <xf numFmtId="2" fontId="43" fillId="3" borderId="2" xfId="0" applyNumberFormat="1" applyFont="1" applyFill="1" applyBorder="1" applyAlignment="1">
      <alignment horizontal="right"/>
    </xf>
    <xf numFmtId="2" fontId="43" fillId="2" borderId="2" xfId="0" applyNumberFormat="1" applyFont="1" applyFill="1" applyBorder="1" applyAlignment="1">
      <alignment horizontal="right"/>
    </xf>
    <xf numFmtId="0" fontId="43" fillId="3" borderId="2" xfId="0" applyFont="1" applyFill="1" applyBorder="1" applyAlignment="1">
      <alignment horizontal="center"/>
    </xf>
    <xf numFmtId="1" fontId="43" fillId="2" borderId="3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/>
    <xf numFmtId="0" fontId="11" fillId="0" borderId="0" xfId="0" applyFont="1" applyAlignment="1">
      <alignment horizontal="center"/>
    </xf>
    <xf numFmtId="164" fontId="43" fillId="2" borderId="6" xfId="0" applyNumberFormat="1" applyFont="1" applyFill="1" applyBorder="1" applyAlignment="1">
      <alignment horizontal="right"/>
    </xf>
    <xf numFmtId="0" fontId="43" fillId="2" borderId="6" xfId="0" applyFont="1" applyFill="1" applyBorder="1" applyAlignment="1">
      <alignment horizontal="center"/>
    </xf>
    <xf numFmtId="2" fontId="43" fillId="3" borderId="6" xfId="0" applyNumberFormat="1" applyFont="1" applyFill="1" applyBorder="1" applyAlignment="1">
      <alignment horizontal="right"/>
    </xf>
    <xf numFmtId="2" fontId="43" fillId="2" borderId="6" xfId="0" applyNumberFormat="1" applyFont="1" applyFill="1" applyBorder="1" applyAlignment="1">
      <alignment horizontal="right"/>
    </xf>
    <xf numFmtId="0" fontId="43" fillId="3" borderId="6" xfId="0" applyFont="1" applyFill="1" applyBorder="1" applyAlignment="1">
      <alignment horizontal="center"/>
    </xf>
    <xf numFmtId="1" fontId="43" fillId="2" borderId="7" xfId="0" applyNumberFormat="1" applyFont="1" applyFill="1" applyBorder="1" applyAlignment="1">
      <alignment horizontal="center"/>
    </xf>
    <xf numFmtId="164" fontId="43" fillId="2" borderId="0" xfId="0" applyNumberFormat="1" applyFont="1" applyFill="1" applyAlignment="1">
      <alignment horizontal="right"/>
    </xf>
    <xf numFmtId="0" fontId="43" fillId="2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right"/>
    </xf>
    <xf numFmtId="2" fontId="43" fillId="2" borderId="0" xfId="0" applyNumberFormat="1" applyFont="1" applyFill="1" applyAlignment="1">
      <alignment horizontal="right"/>
    </xf>
    <xf numFmtId="0" fontId="43" fillId="3" borderId="0" xfId="0" applyFont="1" applyFill="1" applyAlignment="1">
      <alignment horizontal="center"/>
    </xf>
    <xf numFmtId="1" fontId="43" fillId="2" borderId="0" xfId="0" applyNumberFormat="1" applyFont="1" applyFill="1" applyAlignment="1">
      <alignment horizontal="center"/>
    </xf>
    <xf numFmtId="0" fontId="11" fillId="4" borderId="8" xfId="0" applyFont="1" applyFill="1" applyBorder="1" applyAlignment="1">
      <alignment horizontal="center"/>
    </xf>
    <xf numFmtId="164" fontId="11" fillId="5" borderId="8" xfId="0" applyNumberFormat="1" applyFont="1" applyFill="1" applyBorder="1"/>
    <xf numFmtId="0" fontId="11" fillId="5" borderId="8" xfId="0" applyFont="1" applyFill="1" applyBorder="1" applyAlignment="1">
      <alignment horizontal="center"/>
    </xf>
    <xf numFmtId="2" fontId="11" fillId="16" borderId="8" xfId="0" applyNumberFormat="1" applyFont="1" applyFill="1" applyBorder="1"/>
    <xf numFmtId="0" fontId="11" fillId="16" borderId="8" xfId="0" applyFont="1" applyFill="1" applyBorder="1" applyAlignment="1">
      <alignment horizontal="center"/>
    </xf>
    <xf numFmtId="2" fontId="11" fillId="9" borderId="8" xfId="0" applyNumberFormat="1" applyFont="1" applyFill="1" applyBorder="1"/>
    <xf numFmtId="0" fontId="11" fillId="9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1" fontId="41" fillId="6" borderId="8" xfId="0" applyNumberFormat="1" applyFont="1" applyFill="1" applyBorder="1" applyAlignment="1">
      <alignment horizontal="center"/>
    </xf>
    <xf numFmtId="0" fontId="41" fillId="0" borderId="0" xfId="0" applyFont="1"/>
    <xf numFmtId="1" fontId="41" fillId="6" borderId="23" xfId="0" applyNumberFormat="1" applyFont="1" applyFill="1" applyBorder="1" applyAlignment="1">
      <alignment horizontal="center"/>
    </xf>
    <xf numFmtId="0" fontId="41" fillId="0" borderId="7" xfId="0" applyFont="1" applyBorder="1" applyAlignment="1">
      <alignment horizontal="center"/>
    </xf>
    <xf numFmtId="164" fontId="41" fillId="0" borderId="0" xfId="0" applyNumberFormat="1" applyFont="1"/>
    <xf numFmtId="2" fontId="41" fillId="0" borderId="0" xfId="0" applyNumberFormat="1" applyFont="1"/>
    <xf numFmtId="1" fontId="41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3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54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/>
    </xf>
    <xf numFmtId="0" fontId="43" fillId="2" borderId="12" xfId="0" applyFont="1" applyFill="1" applyBorder="1" applyAlignment="1">
      <alignment horizontal="center"/>
    </xf>
    <xf numFmtId="0" fontId="43" fillId="2" borderId="4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9" fillId="16" borderId="7" xfId="0" applyNumberFormat="1" applyFont="1" applyFill="1" applyBorder="1" applyAlignment="1">
      <alignment horizontal="center"/>
    </xf>
    <xf numFmtId="164" fontId="9" fillId="5" borderId="23" xfId="0" applyNumberFormat="1" applyFont="1" applyFill="1" applyBorder="1" applyAlignment="1">
      <alignment horizontal="center"/>
    </xf>
    <xf numFmtId="2" fontId="9" fillId="16" borderId="23" xfId="0" applyNumberFormat="1" applyFont="1" applyFill="1" applyBorder="1" applyAlignment="1">
      <alignment horizontal="center"/>
    </xf>
    <xf numFmtId="2" fontId="9" fillId="9" borderId="23" xfId="0" applyNumberFormat="1" applyFont="1" applyFill="1" applyBorder="1" applyAlignment="1">
      <alignment horizontal="center"/>
    </xf>
    <xf numFmtId="1" fontId="11" fillId="6" borderId="23" xfId="0" applyNumberFormat="1" applyFont="1" applyFill="1" applyBorder="1" applyAlignment="1">
      <alignment horizontal="center"/>
    </xf>
    <xf numFmtId="164" fontId="11" fillId="5" borderId="23" xfId="0" applyNumberFormat="1" applyFont="1" applyFill="1" applyBorder="1" applyAlignment="1">
      <alignment horizontal="center"/>
    </xf>
    <xf numFmtId="2" fontId="11" fillId="16" borderId="23" xfId="0" applyNumberFormat="1" applyFont="1" applyFill="1" applyBorder="1" applyAlignment="1">
      <alignment horizontal="center"/>
    </xf>
    <xf numFmtId="2" fontId="11" fillId="9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3" xfId="2" applyFont="1" applyFill="1" applyBorder="1" applyAlignment="1">
      <alignment horizontal="center"/>
    </xf>
    <xf numFmtId="0" fontId="12" fillId="0" borderId="23" xfId="0" applyFont="1" applyFill="1" applyBorder="1"/>
    <xf numFmtId="49" fontId="12" fillId="0" borderId="23" xfId="0" applyNumberFormat="1" applyFont="1" applyBorder="1" applyAlignment="1">
      <alignment horizontal="center" vertical="center"/>
    </xf>
    <xf numFmtId="0" fontId="12" fillId="0" borderId="23" xfId="2" applyFont="1" applyFill="1" applyBorder="1"/>
    <xf numFmtId="0" fontId="12" fillId="0" borderId="23" xfId="0" applyFont="1" applyBorder="1"/>
    <xf numFmtId="0" fontId="0" fillId="0" borderId="23" xfId="0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wrapText="1"/>
    </xf>
    <xf numFmtId="49" fontId="2" fillId="19" borderId="23" xfId="0" applyNumberFormat="1" applyFont="1" applyFill="1" applyBorder="1" applyAlignment="1">
      <alignment horizontal="left" vertical="center"/>
    </xf>
    <xf numFmtId="0" fontId="12" fillId="19" borderId="23" xfId="0" applyFont="1" applyFill="1" applyBorder="1"/>
    <xf numFmtId="0" fontId="12" fillId="19" borderId="23" xfId="2" applyFont="1" applyFill="1" applyBorder="1"/>
    <xf numFmtId="0" fontId="2" fillId="0" borderId="23" xfId="0" applyFont="1" applyFill="1" applyBorder="1" applyAlignment="1">
      <alignment horizontal="center"/>
    </xf>
    <xf numFmtId="0" fontId="2" fillId="20" borderId="23" xfId="0" applyFont="1" applyFill="1" applyBorder="1"/>
    <xf numFmtId="0" fontId="2" fillId="0" borderId="23" xfId="0" applyFont="1" applyFill="1" applyBorder="1"/>
    <xf numFmtId="164" fontId="9" fillId="5" borderId="7" xfId="0" applyNumberFormat="1" applyFont="1" applyFill="1" applyBorder="1" applyAlignment="1">
      <alignment horizontal="center"/>
    </xf>
    <xf numFmtId="49" fontId="2" fillId="20" borderId="23" xfId="0" applyNumberFormat="1" applyFont="1" applyFill="1" applyBorder="1" applyAlignment="1">
      <alignment horizontal="left" vertical="center"/>
    </xf>
    <xf numFmtId="2" fontId="9" fillId="9" borderId="7" xfId="0" applyNumberFormat="1" applyFont="1" applyFill="1" applyBorder="1" applyAlignment="1">
      <alignment horizontal="center"/>
    </xf>
    <xf numFmtId="0" fontId="2" fillId="0" borderId="23" xfId="2" applyFont="1" applyFill="1" applyBorder="1" applyAlignment="1">
      <alignment horizontal="center"/>
    </xf>
    <xf numFmtId="0" fontId="2" fillId="20" borderId="23" xfId="2" applyFont="1" applyFill="1" applyBorder="1"/>
    <xf numFmtId="0" fontId="2" fillId="0" borderId="23" xfId="2" applyFont="1" applyFill="1" applyBorder="1"/>
    <xf numFmtId="0" fontId="41" fillId="0" borderId="0" xfId="0" applyFont="1" applyFill="1" applyAlignment="1">
      <alignment horizontal="center"/>
    </xf>
    <xf numFmtId="0" fontId="0" fillId="0" borderId="23" xfId="0" applyFill="1" applyBorder="1"/>
    <xf numFmtId="164" fontId="9" fillId="0" borderId="7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2" fillId="4" borderId="60" xfId="0" applyFont="1" applyFill="1" applyBorder="1" applyAlignment="1">
      <alignment horizontal="center"/>
    </xf>
    <xf numFmtId="0" fontId="32" fillId="4" borderId="61" xfId="0" applyFont="1" applyFill="1" applyBorder="1" applyAlignment="1">
      <alignment horizontal="center"/>
    </xf>
    <xf numFmtId="0" fontId="32" fillId="4" borderId="62" xfId="0" applyFont="1" applyFill="1" applyBorder="1" applyAlignment="1">
      <alignment horizontal="center"/>
    </xf>
    <xf numFmtId="0" fontId="32" fillId="4" borderId="5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59" xfId="0" applyFont="1" applyFill="1" applyBorder="1" applyAlignment="1">
      <alignment horizontal="center"/>
    </xf>
    <xf numFmtId="0" fontId="30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32" fillId="4" borderId="36" xfId="0" applyFont="1" applyFill="1" applyBorder="1" applyAlignment="1">
      <alignment horizontal="center"/>
    </xf>
    <xf numFmtId="0" fontId="32" fillId="4" borderId="23" xfId="0" applyFont="1" applyFill="1" applyBorder="1" applyAlignment="1">
      <alignment horizontal="center"/>
    </xf>
    <xf numFmtId="0" fontId="32" fillId="4" borderId="38" xfId="0" applyFont="1" applyFill="1" applyBorder="1" applyAlignment="1">
      <alignment horizontal="center"/>
    </xf>
    <xf numFmtId="0" fontId="32" fillId="4" borderId="55" xfId="0" applyFont="1" applyFill="1" applyBorder="1" applyAlignment="1">
      <alignment horizontal="center"/>
    </xf>
    <xf numFmtId="0" fontId="32" fillId="4" borderId="56" xfId="0" applyFont="1" applyFill="1" applyBorder="1" applyAlignment="1">
      <alignment horizontal="center"/>
    </xf>
    <xf numFmtId="0" fontId="32" fillId="4" borderId="5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0" xfId="0" applyNumberFormat="1" applyFont="1" applyFill="1" applyAlignment="1">
      <alignment horizontal="center"/>
    </xf>
    <xf numFmtId="0" fontId="27" fillId="13" borderId="0" xfId="0" applyFont="1" applyFill="1" applyAlignment="1">
      <alignment horizontal="center"/>
    </xf>
    <xf numFmtId="0" fontId="27" fillId="13" borderId="0" xfId="0" applyNumberFormat="1" applyFont="1" applyFill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13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0" fontId="4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164" fontId="5" fillId="0" borderId="68" xfId="0" applyNumberFormat="1" applyFont="1" applyBorder="1" applyAlignment="1">
      <alignment horizontal="center"/>
    </xf>
    <xf numFmtId="164" fontId="5" fillId="0" borderId="6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0" xfId="0" applyFont="1" applyFill="1" applyBorder="1" applyAlignment="1">
      <alignment horizontal="center"/>
    </xf>
    <xf numFmtId="165" fontId="14" fillId="2" borderId="4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</cellXfs>
  <cellStyles count="3">
    <cellStyle name="Normal" xfId="0" builtinId="0"/>
    <cellStyle name="Normal 2" xfId="1"/>
    <cellStyle name="Normal 4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28"/>
  <sheetViews>
    <sheetView view="pageBreakPreview" zoomScale="60" zoomScaleNormal="60" workbookViewId="0">
      <selection activeCell="K25" sqref="K25"/>
    </sheetView>
  </sheetViews>
  <sheetFormatPr baseColWidth="10" defaultRowHeight="12.75"/>
  <cols>
    <col min="1" max="1" width="0.85546875" customWidth="1"/>
    <col min="2" max="2" width="24.7109375" style="301" customWidth="1"/>
    <col min="3" max="3" width="59.7109375" style="301" customWidth="1"/>
    <col min="4" max="4" width="16.7109375" style="301" customWidth="1"/>
    <col min="5" max="5" width="4.42578125" customWidth="1"/>
    <col min="6" max="6" width="24.7109375" style="301" customWidth="1"/>
    <col min="7" max="7" width="59.7109375" style="301" customWidth="1"/>
    <col min="8" max="8" width="16.7109375" style="301" customWidth="1"/>
    <col min="11" max="11" width="18.5703125" bestFit="1" customWidth="1"/>
    <col min="13" max="13" width="17.85546875" bestFit="1" customWidth="1"/>
  </cols>
  <sheetData>
    <row r="1" spans="2:13" ht="59.25" customHeight="1" thickBot="1">
      <c r="B1" s="517" t="s">
        <v>343</v>
      </c>
      <c r="C1" s="518"/>
      <c r="D1" s="518"/>
      <c r="E1" s="518"/>
      <c r="F1" s="518"/>
      <c r="G1" s="518"/>
      <c r="H1" s="518"/>
      <c r="I1" s="281"/>
    </row>
    <row r="2" spans="2:13" ht="33" customHeight="1" thickTop="1">
      <c r="B2" s="511" t="s">
        <v>22</v>
      </c>
      <c r="C2" s="512"/>
      <c r="D2" s="513"/>
      <c r="E2" s="282"/>
      <c r="F2" s="511" t="s">
        <v>23</v>
      </c>
      <c r="G2" s="512"/>
      <c r="H2" s="513"/>
      <c r="I2" s="283"/>
      <c r="K2" s="384"/>
      <c r="L2" s="384"/>
      <c r="M2" s="384"/>
    </row>
    <row r="3" spans="2:13" s="465" customFormat="1" ht="33.75" thickBot="1">
      <c r="B3" s="466">
        <v>1652797</v>
      </c>
      <c r="C3" s="457" t="s">
        <v>344</v>
      </c>
      <c r="D3" s="458" t="s">
        <v>103</v>
      </c>
      <c r="E3" s="459"/>
      <c r="F3" s="460">
        <v>164761</v>
      </c>
      <c r="G3" s="461" t="s">
        <v>96</v>
      </c>
      <c r="H3" s="462" t="s">
        <v>103</v>
      </c>
      <c r="I3" s="463"/>
      <c r="J3" s="464"/>
      <c r="K3" s="464"/>
      <c r="L3" s="464"/>
      <c r="M3" s="464"/>
    </row>
    <row r="4" spans="2:13" ht="33" customHeight="1" thickTop="1">
      <c r="B4" s="511" t="s">
        <v>62</v>
      </c>
      <c r="C4" s="512"/>
      <c r="D4" s="513"/>
      <c r="E4" s="283"/>
      <c r="F4" s="284">
        <v>1496746</v>
      </c>
      <c r="G4" s="287" t="s">
        <v>100</v>
      </c>
      <c r="H4" s="288" t="s">
        <v>103</v>
      </c>
      <c r="I4" s="283"/>
      <c r="J4" s="342"/>
      <c r="K4" s="342"/>
      <c r="L4" s="342"/>
      <c r="M4" s="342"/>
    </row>
    <row r="5" spans="2:13" ht="33" customHeight="1">
      <c r="B5" s="289">
        <v>1417477</v>
      </c>
      <c r="C5" s="285" t="s">
        <v>104</v>
      </c>
      <c r="D5" s="290" t="s">
        <v>103</v>
      </c>
      <c r="E5" s="283"/>
      <c r="F5" s="289">
        <v>717871</v>
      </c>
      <c r="G5" s="285" t="s">
        <v>98</v>
      </c>
      <c r="H5" s="288" t="s">
        <v>103</v>
      </c>
      <c r="I5" s="283"/>
      <c r="J5" s="342"/>
      <c r="K5" s="342"/>
      <c r="L5" s="342"/>
      <c r="M5" s="342"/>
    </row>
    <row r="6" spans="2:13" ht="33" customHeight="1" thickBot="1">
      <c r="B6" s="291"/>
      <c r="C6" s="292"/>
      <c r="D6" s="293"/>
      <c r="E6" s="283"/>
      <c r="F6" s="284"/>
      <c r="G6" s="285"/>
      <c r="H6" s="286"/>
      <c r="I6" s="283"/>
      <c r="J6" s="342"/>
      <c r="K6" s="342"/>
      <c r="L6" s="342"/>
      <c r="M6" s="342"/>
    </row>
    <row r="7" spans="2:13" ht="33" customHeight="1" thickTop="1">
      <c r="B7" s="511" t="s">
        <v>24</v>
      </c>
      <c r="C7" s="512"/>
      <c r="D7" s="513"/>
      <c r="E7" s="283"/>
      <c r="F7" s="511" t="s">
        <v>63</v>
      </c>
      <c r="G7" s="512"/>
      <c r="H7" s="513"/>
      <c r="I7" s="283"/>
      <c r="J7" s="342"/>
      <c r="K7" s="456"/>
      <c r="L7" s="342"/>
      <c r="M7" s="342"/>
    </row>
    <row r="8" spans="2:13" ht="33" customHeight="1">
      <c r="B8" s="294">
        <v>343389</v>
      </c>
      <c r="C8" s="295" t="s">
        <v>97</v>
      </c>
      <c r="D8" s="296" t="s">
        <v>103</v>
      </c>
      <c r="E8" s="283"/>
      <c r="F8" s="289"/>
      <c r="G8" s="285"/>
      <c r="H8" s="288"/>
      <c r="I8" s="283"/>
      <c r="J8" s="342"/>
      <c r="K8" s="456"/>
      <c r="L8" s="342"/>
      <c r="M8" s="342"/>
    </row>
    <row r="9" spans="2:13" ht="33" customHeight="1">
      <c r="B9" s="514" t="s">
        <v>64</v>
      </c>
      <c r="C9" s="515"/>
      <c r="D9" s="516"/>
      <c r="E9" s="283"/>
      <c r="F9" s="284"/>
      <c r="G9" s="287"/>
      <c r="H9" s="288"/>
      <c r="I9" s="283"/>
      <c r="J9" s="342"/>
      <c r="K9" s="342"/>
      <c r="L9" s="342"/>
      <c r="M9" s="342"/>
    </row>
    <row r="10" spans="2:13" ht="33" customHeight="1">
      <c r="B10" s="289"/>
      <c r="C10" s="295"/>
      <c r="D10" s="288"/>
      <c r="E10" s="283"/>
      <c r="F10" s="284"/>
      <c r="G10" s="287"/>
      <c r="H10" s="288"/>
      <c r="I10" s="283"/>
      <c r="J10" s="342"/>
      <c r="K10" s="342"/>
      <c r="L10" s="342"/>
      <c r="M10" s="342"/>
    </row>
    <row r="11" spans="2:13" ht="33" customHeight="1" thickBot="1">
      <c r="B11" s="514" t="s">
        <v>65</v>
      </c>
      <c r="C11" s="515"/>
      <c r="D11" s="516"/>
      <c r="E11" s="283"/>
      <c r="F11" s="284"/>
      <c r="G11" s="287"/>
      <c r="H11" s="288"/>
      <c r="I11" s="283"/>
      <c r="J11" s="342"/>
      <c r="K11" s="342"/>
      <c r="L11" s="342"/>
      <c r="M11" s="342"/>
    </row>
    <row r="12" spans="2:13" ht="33" customHeight="1" thickTop="1">
      <c r="B12" s="289" t="s">
        <v>345</v>
      </c>
      <c r="C12" s="287" t="s">
        <v>346</v>
      </c>
      <c r="D12" s="296" t="s">
        <v>103</v>
      </c>
      <c r="E12" s="283"/>
      <c r="F12" s="522" t="s">
        <v>45</v>
      </c>
      <c r="G12" s="523"/>
      <c r="H12" s="524"/>
      <c r="I12" s="283"/>
      <c r="J12" s="342"/>
      <c r="K12" s="342"/>
      <c r="L12" s="342"/>
      <c r="M12" s="342"/>
    </row>
    <row r="13" spans="2:13" ht="33" customHeight="1">
      <c r="B13" s="284" t="s">
        <v>345</v>
      </c>
      <c r="C13" s="287" t="s">
        <v>347</v>
      </c>
      <c r="D13" s="288" t="s">
        <v>103</v>
      </c>
      <c r="E13" s="283"/>
      <c r="F13" s="284">
        <v>1243505</v>
      </c>
      <c r="G13" s="287" t="s">
        <v>358</v>
      </c>
      <c r="H13" s="288" t="s">
        <v>352</v>
      </c>
      <c r="I13" s="283"/>
      <c r="J13" s="342"/>
      <c r="K13" s="342"/>
      <c r="L13" s="342"/>
      <c r="M13" s="342"/>
    </row>
    <row r="14" spans="2:13" ht="33" customHeight="1">
      <c r="B14" s="289" t="s">
        <v>345</v>
      </c>
      <c r="C14" s="287" t="s">
        <v>348</v>
      </c>
      <c r="D14" s="288" t="s">
        <v>249</v>
      </c>
      <c r="E14" s="283"/>
      <c r="F14" s="284" t="s">
        <v>345</v>
      </c>
      <c r="G14" s="287" t="s">
        <v>359</v>
      </c>
      <c r="H14" s="288" t="s">
        <v>103</v>
      </c>
      <c r="I14" s="283"/>
      <c r="J14" s="342"/>
      <c r="K14" s="342"/>
      <c r="L14" s="342"/>
      <c r="M14" s="342"/>
    </row>
    <row r="15" spans="2:13" ht="33" customHeight="1">
      <c r="B15" s="297" t="s">
        <v>345</v>
      </c>
      <c r="C15" s="298" t="s">
        <v>349</v>
      </c>
      <c r="D15" s="299" t="s">
        <v>249</v>
      </c>
      <c r="E15" s="283"/>
      <c r="F15" s="297" t="s">
        <v>345</v>
      </c>
      <c r="G15" s="298" t="s">
        <v>360</v>
      </c>
      <c r="H15" s="299" t="s">
        <v>103</v>
      </c>
      <c r="I15" s="283"/>
      <c r="J15" s="342"/>
      <c r="K15" s="456"/>
      <c r="L15" s="342"/>
      <c r="M15" s="342"/>
    </row>
    <row r="16" spans="2:13" ht="33" customHeight="1">
      <c r="B16" s="514" t="s">
        <v>25</v>
      </c>
      <c r="C16" s="515"/>
      <c r="D16" s="516"/>
      <c r="E16" s="283"/>
      <c r="F16" s="519" t="s">
        <v>46</v>
      </c>
      <c r="G16" s="520"/>
      <c r="H16" s="521"/>
      <c r="I16" s="283"/>
      <c r="K16" s="456"/>
      <c r="L16" s="385"/>
      <c r="M16" s="385"/>
    </row>
    <row r="17" spans="2:13" ht="33" customHeight="1">
      <c r="B17" s="284">
        <v>803974</v>
      </c>
      <c r="C17" s="287" t="s">
        <v>350</v>
      </c>
      <c r="D17" s="288" t="s">
        <v>253</v>
      </c>
      <c r="E17" s="283"/>
      <c r="F17" s="284" t="s">
        <v>345</v>
      </c>
      <c r="G17" s="287" t="s">
        <v>361</v>
      </c>
      <c r="H17" s="288" t="s">
        <v>249</v>
      </c>
      <c r="I17" s="283"/>
      <c r="K17" s="456"/>
    </row>
    <row r="18" spans="2:13" ht="33" customHeight="1">
      <c r="B18" s="284"/>
      <c r="C18" s="287"/>
      <c r="D18" s="288"/>
      <c r="E18" s="283"/>
      <c r="F18" s="284" t="s">
        <v>345</v>
      </c>
      <c r="G18" s="285" t="s">
        <v>362</v>
      </c>
      <c r="H18" s="290" t="s">
        <v>253</v>
      </c>
      <c r="I18" s="283"/>
      <c r="L18" s="456"/>
      <c r="M18" s="456"/>
    </row>
    <row r="19" spans="2:13" ht="33" customHeight="1" thickBot="1">
      <c r="B19" s="300" t="s">
        <v>66</v>
      </c>
      <c r="C19" s="292"/>
      <c r="D19" s="293" t="s">
        <v>66</v>
      </c>
      <c r="E19" s="283"/>
      <c r="F19" s="297" t="s">
        <v>345</v>
      </c>
      <c r="G19" s="298" t="s">
        <v>363</v>
      </c>
      <c r="H19" s="299" t="s">
        <v>103</v>
      </c>
      <c r="I19" s="283"/>
    </row>
    <row r="20" spans="2:13" ht="33" customHeight="1" thickTop="1">
      <c r="B20" s="522" t="s">
        <v>67</v>
      </c>
      <c r="C20" s="523"/>
      <c r="D20" s="524"/>
      <c r="E20" s="283"/>
      <c r="F20" s="519" t="s">
        <v>68</v>
      </c>
      <c r="G20" s="520"/>
      <c r="H20" s="521"/>
      <c r="I20" s="283"/>
    </row>
    <row r="21" spans="2:13" ht="33" customHeight="1">
      <c r="B21" s="284" t="s">
        <v>345</v>
      </c>
      <c r="C21" s="287" t="s">
        <v>351</v>
      </c>
      <c r="D21" s="288" t="s">
        <v>352</v>
      </c>
      <c r="E21" s="283"/>
      <c r="F21" s="284" t="s">
        <v>345</v>
      </c>
      <c r="G21" s="396" t="s">
        <v>364</v>
      </c>
      <c r="H21" s="288" t="s">
        <v>103</v>
      </c>
      <c r="I21" s="283"/>
    </row>
    <row r="22" spans="2:13" ht="33" customHeight="1">
      <c r="B22" s="284" t="s">
        <v>345</v>
      </c>
      <c r="C22" s="287" t="s">
        <v>353</v>
      </c>
      <c r="D22" s="288" t="s">
        <v>103</v>
      </c>
      <c r="E22" s="283"/>
      <c r="F22" s="284" t="s">
        <v>345</v>
      </c>
      <c r="G22" s="287" t="s">
        <v>365</v>
      </c>
      <c r="H22" s="288" t="s">
        <v>253</v>
      </c>
      <c r="I22" s="283"/>
    </row>
    <row r="23" spans="2:13" ht="33" customHeight="1" thickBot="1">
      <c r="B23" s="297" t="s">
        <v>345</v>
      </c>
      <c r="C23" s="298" t="s">
        <v>354</v>
      </c>
      <c r="D23" s="299" t="s">
        <v>103</v>
      </c>
      <c r="E23" s="283"/>
      <c r="F23" s="300"/>
      <c r="G23" s="292"/>
      <c r="H23" s="293"/>
      <c r="I23" s="283"/>
    </row>
    <row r="24" spans="2:13" ht="33" customHeight="1" thickTop="1">
      <c r="B24" s="519" t="s">
        <v>69</v>
      </c>
      <c r="C24" s="520"/>
      <c r="D24" s="521"/>
      <c r="E24" s="283"/>
      <c r="F24" s="522" t="s">
        <v>70</v>
      </c>
      <c r="G24" s="523"/>
      <c r="H24" s="524"/>
      <c r="I24" s="283"/>
    </row>
    <row r="25" spans="2:13" ht="33" customHeight="1">
      <c r="B25" s="289" t="s">
        <v>345</v>
      </c>
      <c r="C25" s="285" t="s">
        <v>355</v>
      </c>
      <c r="D25" s="290" t="s">
        <v>249</v>
      </c>
      <c r="E25" s="283"/>
      <c r="F25" s="284" t="s">
        <v>345</v>
      </c>
      <c r="G25" s="287" t="s">
        <v>366</v>
      </c>
      <c r="H25" s="288" t="s">
        <v>103</v>
      </c>
      <c r="I25" s="283"/>
    </row>
    <row r="26" spans="2:13" ht="33" customHeight="1">
      <c r="B26" s="284">
        <v>739919</v>
      </c>
      <c r="C26" s="287" t="s">
        <v>356</v>
      </c>
      <c r="D26" s="288" t="s">
        <v>103</v>
      </c>
      <c r="E26" s="283"/>
      <c r="F26" s="284" t="s">
        <v>345</v>
      </c>
      <c r="G26" s="287" t="s">
        <v>367</v>
      </c>
      <c r="H26" s="288" t="s">
        <v>103</v>
      </c>
      <c r="I26" s="283"/>
    </row>
    <row r="27" spans="2:13" ht="33" customHeight="1" thickBot="1">
      <c r="B27" s="300" t="s">
        <v>345</v>
      </c>
      <c r="C27" s="292" t="s">
        <v>357</v>
      </c>
      <c r="D27" s="293"/>
      <c r="E27" s="283"/>
      <c r="F27" s="300" t="s">
        <v>345</v>
      </c>
      <c r="G27" s="292" t="s">
        <v>368</v>
      </c>
      <c r="H27" s="293" t="s">
        <v>103</v>
      </c>
      <c r="I27" s="283"/>
    </row>
    <row r="28" spans="2:13" ht="13.5" thickTop="1"/>
  </sheetData>
  <mergeCells count="15">
    <mergeCell ref="B24:D24"/>
    <mergeCell ref="F24:H24"/>
    <mergeCell ref="F12:H12"/>
    <mergeCell ref="B16:D16"/>
    <mergeCell ref="F16:H16"/>
    <mergeCell ref="B20:D20"/>
    <mergeCell ref="F20:H20"/>
    <mergeCell ref="B7:D7"/>
    <mergeCell ref="F7:H7"/>
    <mergeCell ref="B9:D9"/>
    <mergeCell ref="B11:D11"/>
    <mergeCell ref="B1:H1"/>
    <mergeCell ref="B2:D2"/>
    <mergeCell ref="F2:H2"/>
    <mergeCell ref="B4:D4"/>
  </mergeCells>
  <phoneticPr fontId="25" type="noConversion"/>
  <pageMargins left="0.25" right="0.25" top="0.75" bottom="0.75" header="0.3" footer="0.3"/>
  <pageSetup paperSize="9" scale="5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W33"/>
  <sheetViews>
    <sheetView tabSelected="1" zoomScale="110" zoomScaleNormal="110" workbookViewId="0">
      <pane ySplit="9" topLeftCell="A10" activePane="bottomLeft" state="frozen"/>
      <selection pane="bottomLeft" activeCell="A3" sqref="A3"/>
    </sheetView>
  </sheetViews>
  <sheetFormatPr baseColWidth="10" defaultRowHeight="12"/>
  <cols>
    <col min="1" max="1" width="9" style="8" bestFit="1" customWidth="1"/>
    <col min="2" max="2" width="23.140625" style="8" bestFit="1" customWidth="1"/>
    <col min="3" max="3" width="13" style="8" bestFit="1" customWidth="1"/>
    <col min="4" max="4" width="6.570312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4" style="8" customWidth="1"/>
    <col min="15" max="15" width="5.42578125" style="8" bestFit="1" customWidth="1"/>
    <col min="16" max="16" width="5.7109375" style="10" customWidth="1"/>
    <col min="17" max="17" width="4.42578125" style="8" customWidth="1"/>
    <col min="18" max="18" width="4.42578125" style="6" customWidth="1"/>
    <col min="19" max="23" width="10" style="6" bestFit="1" customWidth="1"/>
    <col min="24" max="16384" width="11.42578125" style="6"/>
  </cols>
  <sheetData>
    <row r="1" spans="1:23" s="11" customFormat="1" ht="15" customHeight="1">
      <c r="A1" s="271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23" s="26" customFormat="1" ht="20.100000000000001" customHeight="1">
      <c r="A2" s="272"/>
      <c r="B2" s="32"/>
      <c r="C2" s="471"/>
      <c r="D2" s="528" t="s">
        <v>106</v>
      </c>
      <c r="E2" s="528"/>
      <c r="F2" s="528"/>
      <c r="G2" s="528"/>
      <c r="H2" s="528"/>
      <c r="I2" s="528"/>
      <c r="J2" s="528"/>
      <c r="K2" s="528"/>
      <c r="L2" s="528"/>
      <c r="M2" s="31"/>
      <c r="N2" s="34"/>
      <c r="O2" s="32"/>
      <c r="P2" s="35"/>
      <c r="Q2" s="261"/>
    </row>
    <row r="3" spans="1:23" s="26" customFormat="1" ht="20.100000000000001" customHeight="1">
      <c r="A3" s="272"/>
      <c r="B3" s="32"/>
      <c r="C3" s="32"/>
      <c r="D3" s="529" t="s">
        <v>101</v>
      </c>
      <c r="E3" s="529"/>
      <c r="F3" s="529"/>
      <c r="G3" s="529"/>
      <c r="H3" s="529"/>
      <c r="I3" s="529"/>
      <c r="J3" s="529"/>
      <c r="K3" s="529"/>
      <c r="L3" s="529"/>
      <c r="M3" s="31"/>
      <c r="N3" s="34"/>
      <c r="O3" s="32"/>
      <c r="P3" s="35"/>
      <c r="Q3" s="261"/>
    </row>
    <row r="4" spans="1:23" s="26" customFormat="1" ht="20.100000000000001" customHeight="1">
      <c r="A4" s="272"/>
      <c r="B4" s="32"/>
      <c r="C4" s="32"/>
      <c r="D4" s="530" t="s">
        <v>338</v>
      </c>
      <c r="E4" s="530"/>
      <c r="F4" s="530"/>
      <c r="G4" s="530"/>
      <c r="H4" s="530"/>
      <c r="I4" s="530"/>
      <c r="J4" s="530"/>
      <c r="K4" s="530"/>
      <c r="L4" s="262"/>
      <c r="M4" s="31"/>
      <c r="N4" s="34"/>
      <c r="O4" s="32"/>
      <c r="P4" s="35"/>
      <c r="Q4" s="261"/>
    </row>
    <row r="5" spans="1:23" s="26" customFormat="1" ht="20.100000000000001" customHeight="1">
      <c r="A5" s="272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261"/>
    </row>
    <row r="6" spans="1:23" s="26" customFormat="1" ht="15" customHeight="1">
      <c r="A6" s="272"/>
      <c r="B6" s="32"/>
      <c r="C6" s="32"/>
      <c r="D6" s="531" t="s">
        <v>55</v>
      </c>
      <c r="E6" s="531"/>
      <c r="F6" s="531"/>
      <c r="G6" s="531"/>
      <c r="H6" s="32"/>
      <c r="I6" s="532" t="s">
        <v>56</v>
      </c>
      <c r="J6" s="532"/>
      <c r="K6" s="532"/>
      <c r="L6" s="32"/>
      <c r="M6" s="31"/>
      <c r="N6" s="34"/>
      <c r="O6" s="32"/>
      <c r="P6" s="35"/>
      <c r="Q6" s="261"/>
    </row>
    <row r="7" spans="1:23" s="11" customFormat="1" ht="15" customHeight="1">
      <c r="A7" s="276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25" t="s">
        <v>107</v>
      </c>
      <c r="T7" s="526"/>
      <c r="U7" s="526"/>
      <c r="V7" s="526"/>
      <c r="W7" s="527"/>
    </row>
    <row r="8" spans="1:23" s="11" customFormat="1" ht="6.75" customHeight="1">
      <c r="A8" s="277"/>
      <c r="B8" s="20"/>
      <c r="C8" s="20"/>
      <c r="D8" s="20"/>
      <c r="E8" s="22"/>
      <c r="F8" s="20"/>
      <c r="G8" s="22"/>
      <c r="H8" s="20"/>
      <c r="I8" s="23"/>
      <c r="J8" s="20"/>
      <c r="K8" s="24"/>
      <c r="L8" s="20"/>
      <c r="M8" s="23"/>
      <c r="N8" s="25"/>
      <c r="O8" s="20"/>
      <c r="P8" s="43"/>
      <c r="Q8" s="8"/>
    </row>
    <row r="9" spans="1:23" ht="15.75" customHeight="1">
      <c r="A9" s="44" t="s">
        <v>13</v>
      </c>
      <c r="B9" s="470" t="s">
        <v>60</v>
      </c>
      <c r="C9" s="44" t="s">
        <v>11</v>
      </c>
      <c r="D9" s="44" t="s">
        <v>12</v>
      </c>
      <c r="E9" s="343" t="s">
        <v>14</v>
      </c>
      <c r="F9" s="51" t="s">
        <v>15</v>
      </c>
      <c r="G9" s="343" t="s">
        <v>16</v>
      </c>
      <c r="H9" s="51" t="s">
        <v>15</v>
      </c>
      <c r="I9" s="344" t="s">
        <v>17</v>
      </c>
      <c r="J9" s="264" t="s">
        <v>15</v>
      </c>
      <c r="K9" s="344" t="s">
        <v>18</v>
      </c>
      <c r="L9" s="264" t="s">
        <v>15</v>
      </c>
      <c r="M9" s="345" t="s">
        <v>19</v>
      </c>
      <c r="N9" s="268" t="s">
        <v>15</v>
      </c>
      <c r="O9" s="346" t="s">
        <v>57</v>
      </c>
      <c r="P9" s="347" t="s">
        <v>20</v>
      </c>
      <c r="Q9" s="44" t="s">
        <v>21</v>
      </c>
      <c r="S9" s="475" t="s">
        <v>14</v>
      </c>
      <c r="T9" s="475" t="s">
        <v>16</v>
      </c>
      <c r="U9" s="476" t="s">
        <v>18</v>
      </c>
      <c r="V9" s="477" t="s">
        <v>19</v>
      </c>
      <c r="W9" s="478" t="s">
        <v>20</v>
      </c>
    </row>
    <row r="10" spans="1:23" s="52" customFormat="1" ht="15.75" customHeight="1">
      <c r="A10" s="490">
        <v>1933445</v>
      </c>
      <c r="B10" s="494" t="s">
        <v>233</v>
      </c>
      <c r="C10" s="492" t="s">
        <v>234</v>
      </c>
      <c r="D10" s="491" t="s">
        <v>249</v>
      </c>
      <c r="E10" s="394" t="s">
        <v>94</v>
      </c>
      <c r="F10" s="48">
        <v>0</v>
      </c>
      <c r="G10" s="394">
        <v>6.29</v>
      </c>
      <c r="H10" s="48">
        <f t="shared" ref="H10:H21" si="0">VLOOKUP(G10*(-1),HAIESPOF,2)</f>
        <v>23</v>
      </c>
      <c r="I10" s="265"/>
      <c r="J10" s="266">
        <v>0</v>
      </c>
      <c r="K10" s="405">
        <v>8.6999999999999993</v>
      </c>
      <c r="L10" s="266">
        <f t="shared" ref="L10:L33" si="1">VLOOKUP(K10,PENTPOF,2)</f>
        <v>20</v>
      </c>
      <c r="M10" s="419">
        <v>5.25</v>
      </c>
      <c r="N10" s="269">
        <f t="shared" ref="N10:N33" si="2">VLOOKUP(M10,MBPOF,2)</f>
        <v>13</v>
      </c>
      <c r="O10" s="398"/>
      <c r="P10" s="186">
        <f t="shared" ref="P10:P33" si="3">F10+H10+J10+L10+N10</f>
        <v>56</v>
      </c>
      <c r="Q10" s="222" t="s">
        <v>28</v>
      </c>
      <c r="R10" s="221"/>
      <c r="S10" s="489" t="e">
        <f t="shared" ref="S10:S33" si="4">RANK(E10,$E$10:$E$33,2)</f>
        <v>#VALUE!</v>
      </c>
      <c r="T10" s="489">
        <f t="shared" ref="T10:T33" si="5">RANK(G10,$G$10:$G$33,2)</f>
        <v>4</v>
      </c>
      <c r="U10" s="489">
        <f t="shared" ref="U10:U33" si="6">RANK(K10,$K$10:$K$33,0)</f>
        <v>1</v>
      </c>
      <c r="V10" s="489">
        <f t="shared" ref="V10:V33" si="7">RANK(M10,$M$10:$M$33,0)</f>
        <v>7</v>
      </c>
      <c r="W10" s="509">
        <f t="shared" ref="W10:W33" si="8">RANK(P10,$P$10:$P$33,0)</f>
        <v>1</v>
      </c>
    </row>
    <row r="11" spans="1:23" s="52" customFormat="1" ht="15.75" customHeight="1">
      <c r="A11" s="491">
        <v>1784035</v>
      </c>
      <c r="B11" s="494" t="s">
        <v>255</v>
      </c>
      <c r="C11" s="492" t="s">
        <v>256</v>
      </c>
      <c r="D11" s="491" t="s">
        <v>253</v>
      </c>
      <c r="E11" s="394" t="s">
        <v>94</v>
      </c>
      <c r="F11" s="48">
        <v>0</v>
      </c>
      <c r="G11" s="394">
        <v>5.93</v>
      </c>
      <c r="H11" s="48">
        <f t="shared" si="0"/>
        <v>27</v>
      </c>
      <c r="I11" s="265"/>
      <c r="J11" s="266">
        <v>0</v>
      </c>
      <c r="K11" s="405">
        <v>7.55</v>
      </c>
      <c r="L11" s="266">
        <f t="shared" si="1"/>
        <v>14</v>
      </c>
      <c r="M11" s="419">
        <v>5.65</v>
      </c>
      <c r="N11" s="269">
        <f t="shared" si="2"/>
        <v>14</v>
      </c>
      <c r="O11" s="398"/>
      <c r="P11" s="186">
        <f t="shared" si="3"/>
        <v>55</v>
      </c>
      <c r="Q11" s="222" t="s">
        <v>28</v>
      </c>
      <c r="R11" s="221"/>
      <c r="S11" s="489" t="e">
        <f t="shared" si="4"/>
        <v>#VALUE!</v>
      </c>
      <c r="T11" s="489">
        <f t="shared" si="5"/>
        <v>1</v>
      </c>
      <c r="U11" s="489">
        <f t="shared" si="6"/>
        <v>11</v>
      </c>
      <c r="V11" s="489">
        <f t="shared" si="7"/>
        <v>5</v>
      </c>
      <c r="W11" s="509">
        <f t="shared" si="8"/>
        <v>2</v>
      </c>
    </row>
    <row r="12" spans="1:23" s="52" customFormat="1" ht="15.75" customHeight="1">
      <c r="A12" s="482">
        <v>1937342</v>
      </c>
      <c r="B12" s="495" t="s">
        <v>120</v>
      </c>
      <c r="C12" s="487" t="s">
        <v>121</v>
      </c>
      <c r="D12" s="485" t="s">
        <v>103</v>
      </c>
      <c r="E12" s="394" t="s">
        <v>94</v>
      </c>
      <c r="F12" s="48">
        <v>0</v>
      </c>
      <c r="G12" s="394">
        <v>6.59</v>
      </c>
      <c r="H12" s="48">
        <f t="shared" si="0"/>
        <v>20</v>
      </c>
      <c r="I12" s="265"/>
      <c r="J12" s="266">
        <v>0</v>
      </c>
      <c r="K12" s="405">
        <v>8.1999999999999993</v>
      </c>
      <c r="L12" s="266">
        <f t="shared" si="1"/>
        <v>17</v>
      </c>
      <c r="M12" s="419">
        <v>5.85</v>
      </c>
      <c r="N12" s="269">
        <f t="shared" si="2"/>
        <v>15</v>
      </c>
      <c r="O12" s="398"/>
      <c r="P12" s="186">
        <f t="shared" si="3"/>
        <v>52</v>
      </c>
      <c r="Q12" s="222" t="s">
        <v>28</v>
      </c>
      <c r="R12" s="6"/>
      <c r="S12" s="489" t="e">
        <f t="shared" si="4"/>
        <v>#VALUE!</v>
      </c>
      <c r="T12" s="489">
        <f t="shared" si="5"/>
        <v>7</v>
      </c>
      <c r="U12" s="489">
        <f t="shared" si="6"/>
        <v>3</v>
      </c>
      <c r="V12" s="489">
        <f t="shared" si="7"/>
        <v>2</v>
      </c>
      <c r="W12" s="509">
        <f t="shared" si="8"/>
        <v>3</v>
      </c>
    </row>
    <row r="13" spans="1:23" s="52" customFormat="1" ht="15.75" customHeight="1">
      <c r="A13" s="482">
        <v>1878465</v>
      </c>
      <c r="B13" s="495" t="s">
        <v>110</v>
      </c>
      <c r="C13" s="484" t="s">
        <v>111</v>
      </c>
      <c r="D13" s="485" t="s">
        <v>103</v>
      </c>
      <c r="E13" s="394" t="s">
        <v>94</v>
      </c>
      <c r="F13" s="48">
        <v>0</v>
      </c>
      <c r="G13" s="394">
        <v>6.71</v>
      </c>
      <c r="H13" s="48">
        <f t="shared" si="0"/>
        <v>19</v>
      </c>
      <c r="I13" s="265"/>
      <c r="J13" s="266">
        <v>0</v>
      </c>
      <c r="K13" s="405">
        <v>8.1999999999999993</v>
      </c>
      <c r="L13" s="266">
        <f t="shared" si="1"/>
        <v>17</v>
      </c>
      <c r="M13" s="419">
        <v>5.7</v>
      </c>
      <c r="N13" s="269">
        <f t="shared" si="2"/>
        <v>14</v>
      </c>
      <c r="O13" s="398"/>
      <c r="P13" s="186">
        <f t="shared" si="3"/>
        <v>50</v>
      </c>
      <c r="Q13" s="222" t="s">
        <v>28</v>
      </c>
      <c r="R13" s="221"/>
      <c r="S13" s="489" t="e">
        <f t="shared" si="4"/>
        <v>#VALUE!</v>
      </c>
      <c r="T13" s="489">
        <f t="shared" si="5"/>
        <v>8</v>
      </c>
      <c r="U13" s="489">
        <f t="shared" si="6"/>
        <v>3</v>
      </c>
      <c r="V13" s="489">
        <f t="shared" si="7"/>
        <v>4</v>
      </c>
      <c r="W13" s="509">
        <f t="shared" si="8"/>
        <v>4</v>
      </c>
    </row>
    <row r="14" spans="1:23" s="52" customFormat="1" ht="15.75" customHeight="1">
      <c r="A14" s="490">
        <v>1932861</v>
      </c>
      <c r="B14" s="494" t="s">
        <v>229</v>
      </c>
      <c r="C14" s="492" t="s">
        <v>230</v>
      </c>
      <c r="D14" s="491" t="s">
        <v>249</v>
      </c>
      <c r="E14" s="394" t="s">
        <v>94</v>
      </c>
      <c r="F14" s="48">
        <v>0</v>
      </c>
      <c r="G14" s="394">
        <v>6.17</v>
      </c>
      <c r="H14" s="48">
        <f t="shared" si="0"/>
        <v>24</v>
      </c>
      <c r="I14" s="265"/>
      <c r="J14" s="266">
        <v>0</v>
      </c>
      <c r="K14" s="405">
        <v>7.6</v>
      </c>
      <c r="L14" s="266">
        <f t="shared" si="1"/>
        <v>14</v>
      </c>
      <c r="M14" s="419">
        <v>5.0999999999999996</v>
      </c>
      <c r="N14" s="269">
        <f t="shared" si="2"/>
        <v>12</v>
      </c>
      <c r="O14" s="398"/>
      <c r="P14" s="186">
        <f t="shared" si="3"/>
        <v>50</v>
      </c>
      <c r="Q14" s="222" t="s">
        <v>28</v>
      </c>
      <c r="R14" s="221"/>
      <c r="S14" s="489" t="e">
        <f t="shared" si="4"/>
        <v>#VALUE!</v>
      </c>
      <c r="T14" s="489">
        <f t="shared" si="5"/>
        <v>3</v>
      </c>
      <c r="U14" s="489">
        <f t="shared" si="6"/>
        <v>7</v>
      </c>
      <c r="V14" s="489">
        <f t="shared" si="7"/>
        <v>9</v>
      </c>
      <c r="W14" s="509">
        <f t="shared" si="8"/>
        <v>4</v>
      </c>
    </row>
    <row r="15" spans="1:23" s="52" customFormat="1" ht="15.75" customHeight="1">
      <c r="A15" s="490">
        <v>1840675</v>
      </c>
      <c r="B15" s="494" t="s">
        <v>231</v>
      </c>
      <c r="C15" s="492" t="s">
        <v>232</v>
      </c>
      <c r="D15" s="491" t="s">
        <v>249</v>
      </c>
      <c r="E15" s="394" t="s">
        <v>94</v>
      </c>
      <c r="F15" s="48">
        <v>0</v>
      </c>
      <c r="G15" s="394">
        <v>6.76</v>
      </c>
      <c r="H15" s="48">
        <f t="shared" si="0"/>
        <v>19</v>
      </c>
      <c r="I15" s="265"/>
      <c r="J15" s="266">
        <v>0</v>
      </c>
      <c r="K15" s="405">
        <v>7.6</v>
      </c>
      <c r="L15" s="266">
        <f t="shared" si="1"/>
        <v>14</v>
      </c>
      <c r="M15" s="419">
        <v>5.8</v>
      </c>
      <c r="N15" s="269">
        <f t="shared" si="2"/>
        <v>15</v>
      </c>
      <c r="O15" s="398"/>
      <c r="P15" s="186">
        <f t="shared" si="3"/>
        <v>48</v>
      </c>
      <c r="Q15" s="222" t="s">
        <v>28</v>
      </c>
      <c r="R15" s="221"/>
      <c r="S15" s="489" t="e">
        <f t="shared" si="4"/>
        <v>#VALUE!</v>
      </c>
      <c r="T15" s="489">
        <f t="shared" si="5"/>
        <v>9</v>
      </c>
      <c r="U15" s="489">
        <f t="shared" si="6"/>
        <v>7</v>
      </c>
      <c r="V15" s="489">
        <f t="shared" si="7"/>
        <v>3</v>
      </c>
      <c r="W15" s="509">
        <f t="shared" si="8"/>
        <v>6</v>
      </c>
    </row>
    <row r="16" spans="1:23" s="52" customFormat="1" ht="15.75" customHeight="1">
      <c r="A16" s="491">
        <v>1763412</v>
      </c>
      <c r="B16" s="494" t="s">
        <v>257</v>
      </c>
      <c r="C16" s="492" t="s">
        <v>258</v>
      </c>
      <c r="D16" s="491" t="s">
        <v>253</v>
      </c>
      <c r="E16" s="394" t="s">
        <v>94</v>
      </c>
      <c r="F16" s="48">
        <v>0</v>
      </c>
      <c r="G16" s="394">
        <v>6.12</v>
      </c>
      <c r="H16" s="48">
        <f t="shared" si="0"/>
        <v>24</v>
      </c>
      <c r="I16" s="265"/>
      <c r="J16" s="266">
        <v>0</v>
      </c>
      <c r="K16" s="405">
        <v>7.8</v>
      </c>
      <c r="L16" s="266">
        <f t="shared" si="1"/>
        <v>15</v>
      </c>
      <c r="M16" s="419">
        <v>4.3499999999999996</v>
      </c>
      <c r="N16" s="269">
        <f t="shared" si="2"/>
        <v>9</v>
      </c>
      <c r="O16" s="398"/>
      <c r="P16" s="186">
        <f t="shared" si="3"/>
        <v>48</v>
      </c>
      <c r="Q16" s="222" t="s">
        <v>28</v>
      </c>
      <c r="R16" s="221"/>
      <c r="S16" s="489" t="e">
        <f t="shared" si="4"/>
        <v>#VALUE!</v>
      </c>
      <c r="T16" s="489">
        <f t="shared" si="5"/>
        <v>2</v>
      </c>
      <c r="U16" s="489">
        <f t="shared" si="6"/>
        <v>6</v>
      </c>
      <c r="V16" s="489">
        <f t="shared" si="7"/>
        <v>14</v>
      </c>
      <c r="W16" s="509">
        <f t="shared" si="8"/>
        <v>6</v>
      </c>
    </row>
    <row r="17" spans="1:23" s="52" customFormat="1" ht="15.75" customHeight="1">
      <c r="A17" s="483">
        <v>1891298</v>
      </c>
      <c r="B17" s="496" t="s">
        <v>114</v>
      </c>
      <c r="C17" s="486" t="s">
        <v>115</v>
      </c>
      <c r="D17" s="485" t="s">
        <v>103</v>
      </c>
      <c r="E17" s="394" t="s">
        <v>94</v>
      </c>
      <c r="F17" s="48">
        <v>0</v>
      </c>
      <c r="G17" s="394">
        <v>6.82</v>
      </c>
      <c r="H17" s="48">
        <f t="shared" si="0"/>
        <v>18</v>
      </c>
      <c r="I17" s="265"/>
      <c r="J17" s="266">
        <v>0</v>
      </c>
      <c r="K17" s="405">
        <v>7.6</v>
      </c>
      <c r="L17" s="266">
        <f t="shared" si="1"/>
        <v>14</v>
      </c>
      <c r="M17" s="419">
        <v>5.9</v>
      </c>
      <c r="N17" s="269">
        <f t="shared" si="2"/>
        <v>15</v>
      </c>
      <c r="O17" s="398"/>
      <c r="P17" s="186">
        <f t="shared" si="3"/>
        <v>47</v>
      </c>
      <c r="Q17" s="222" t="s">
        <v>28</v>
      </c>
      <c r="R17" s="221"/>
      <c r="S17" s="489" t="e">
        <f t="shared" si="4"/>
        <v>#VALUE!</v>
      </c>
      <c r="T17" s="489">
        <f t="shared" si="5"/>
        <v>10</v>
      </c>
      <c r="U17" s="489">
        <f t="shared" si="6"/>
        <v>7</v>
      </c>
      <c r="V17" s="489">
        <f t="shared" si="7"/>
        <v>1</v>
      </c>
      <c r="W17" s="509">
        <f t="shared" si="8"/>
        <v>8</v>
      </c>
    </row>
    <row r="18" spans="1:23" s="52" customFormat="1" ht="15.75" customHeight="1">
      <c r="A18" s="491" t="s">
        <v>314</v>
      </c>
      <c r="B18" s="494" t="s">
        <v>315</v>
      </c>
      <c r="C18" s="492" t="s">
        <v>316</v>
      </c>
      <c r="D18" s="491" t="s">
        <v>317</v>
      </c>
      <c r="E18" s="394" t="s">
        <v>94</v>
      </c>
      <c r="F18" s="48">
        <v>0</v>
      </c>
      <c r="G18" s="394">
        <v>6.44</v>
      </c>
      <c r="H18" s="48">
        <f t="shared" si="0"/>
        <v>21</v>
      </c>
      <c r="I18" s="265"/>
      <c r="J18" s="266">
        <v>0</v>
      </c>
      <c r="K18" s="405">
        <v>7.5</v>
      </c>
      <c r="L18" s="266">
        <f t="shared" si="1"/>
        <v>14</v>
      </c>
      <c r="M18" s="419">
        <v>4.8499999999999996</v>
      </c>
      <c r="N18" s="269">
        <f t="shared" si="2"/>
        <v>11</v>
      </c>
      <c r="O18" s="398"/>
      <c r="P18" s="186">
        <f t="shared" si="3"/>
        <v>46</v>
      </c>
      <c r="Q18" s="222" t="s">
        <v>28</v>
      </c>
      <c r="R18" s="221"/>
      <c r="S18" s="489" t="e">
        <f t="shared" si="4"/>
        <v>#VALUE!</v>
      </c>
      <c r="T18" s="489">
        <f t="shared" si="5"/>
        <v>6</v>
      </c>
      <c r="U18" s="489">
        <f t="shared" si="6"/>
        <v>12</v>
      </c>
      <c r="V18" s="489">
        <f t="shared" si="7"/>
        <v>10</v>
      </c>
      <c r="W18" s="509">
        <f t="shared" si="8"/>
        <v>9</v>
      </c>
    </row>
    <row r="19" spans="1:23" s="52" customFormat="1" ht="15.75" customHeight="1">
      <c r="A19" s="482">
        <v>1878534</v>
      </c>
      <c r="B19" s="495" t="s">
        <v>112</v>
      </c>
      <c r="C19" s="484" t="s">
        <v>113</v>
      </c>
      <c r="D19" s="485" t="s">
        <v>103</v>
      </c>
      <c r="E19" s="394" t="s">
        <v>94</v>
      </c>
      <c r="F19" s="48">
        <v>0</v>
      </c>
      <c r="G19" s="394">
        <v>6.9</v>
      </c>
      <c r="H19" s="48">
        <f t="shared" si="0"/>
        <v>18</v>
      </c>
      <c r="I19" s="265"/>
      <c r="J19" s="266">
        <v>0</v>
      </c>
      <c r="K19" s="405">
        <v>7.3</v>
      </c>
      <c r="L19" s="266">
        <f t="shared" si="1"/>
        <v>13</v>
      </c>
      <c r="M19" s="419">
        <v>5.25</v>
      </c>
      <c r="N19" s="269">
        <f t="shared" si="2"/>
        <v>13</v>
      </c>
      <c r="O19" s="398"/>
      <c r="P19" s="186">
        <f t="shared" si="3"/>
        <v>44</v>
      </c>
      <c r="Q19" s="222" t="s">
        <v>28</v>
      </c>
      <c r="R19" s="6"/>
      <c r="S19" s="489" t="e">
        <f t="shared" si="4"/>
        <v>#VALUE!</v>
      </c>
      <c r="T19" s="489">
        <f t="shared" si="5"/>
        <v>12</v>
      </c>
      <c r="U19" s="489">
        <f t="shared" si="6"/>
        <v>15</v>
      </c>
      <c r="V19" s="489">
        <f t="shared" si="7"/>
        <v>7</v>
      </c>
      <c r="W19" s="509">
        <f t="shared" si="8"/>
        <v>10</v>
      </c>
    </row>
    <row r="20" spans="1:23" s="52" customFormat="1" ht="15.75" customHeight="1">
      <c r="A20" s="490">
        <v>1936580</v>
      </c>
      <c r="B20" s="494" t="s">
        <v>301</v>
      </c>
      <c r="C20" s="492" t="s">
        <v>302</v>
      </c>
      <c r="D20" s="491" t="s">
        <v>249</v>
      </c>
      <c r="E20" s="394" t="s">
        <v>94</v>
      </c>
      <c r="F20" s="48">
        <v>0</v>
      </c>
      <c r="G20" s="394">
        <v>6.82</v>
      </c>
      <c r="H20" s="48">
        <f t="shared" si="0"/>
        <v>18</v>
      </c>
      <c r="I20" s="265"/>
      <c r="J20" s="266">
        <v>0</v>
      </c>
      <c r="K20" s="405">
        <v>8.4</v>
      </c>
      <c r="L20" s="266">
        <f t="shared" si="1"/>
        <v>18</v>
      </c>
      <c r="M20" s="419">
        <v>4.05</v>
      </c>
      <c r="N20" s="269">
        <f t="shared" si="2"/>
        <v>8</v>
      </c>
      <c r="O20" s="398"/>
      <c r="P20" s="186">
        <f t="shared" si="3"/>
        <v>44</v>
      </c>
      <c r="Q20" s="222" t="s">
        <v>28</v>
      </c>
      <c r="R20" s="6"/>
      <c r="S20" s="489" t="e">
        <f t="shared" si="4"/>
        <v>#VALUE!</v>
      </c>
      <c r="T20" s="489">
        <f t="shared" si="5"/>
        <v>10</v>
      </c>
      <c r="U20" s="489">
        <f t="shared" si="6"/>
        <v>2</v>
      </c>
      <c r="V20" s="489">
        <f t="shared" si="7"/>
        <v>19</v>
      </c>
      <c r="W20" s="509">
        <f t="shared" si="8"/>
        <v>10</v>
      </c>
    </row>
    <row r="21" spans="1:23" s="52" customFormat="1" ht="15.75" customHeight="1">
      <c r="A21" s="482">
        <v>1902199</v>
      </c>
      <c r="B21" s="495" t="s">
        <v>122</v>
      </c>
      <c r="C21" s="484" t="s">
        <v>123</v>
      </c>
      <c r="D21" s="485" t="s">
        <v>103</v>
      </c>
      <c r="E21" s="394" t="s">
        <v>94</v>
      </c>
      <c r="F21" s="48">
        <v>0</v>
      </c>
      <c r="G21" s="394">
        <v>6.41</v>
      </c>
      <c r="H21" s="48">
        <f t="shared" si="0"/>
        <v>21</v>
      </c>
      <c r="I21" s="265"/>
      <c r="J21" s="266">
        <v>0</v>
      </c>
      <c r="K21" s="405">
        <v>7.6</v>
      </c>
      <c r="L21" s="266">
        <f t="shared" si="1"/>
        <v>14</v>
      </c>
      <c r="M21" s="419">
        <v>4.2</v>
      </c>
      <c r="N21" s="269">
        <f t="shared" si="2"/>
        <v>8</v>
      </c>
      <c r="O21" s="398"/>
      <c r="P21" s="186">
        <f t="shared" si="3"/>
        <v>43</v>
      </c>
      <c r="Q21" s="222" t="s">
        <v>28</v>
      </c>
      <c r="R21" s="221"/>
      <c r="S21" s="489" t="e">
        <f t="shared" si="4"/>
        <v>#VALUE!</v>
      </c>
      <c r="T21" s="489">
        <f t="shared" si="5"/>
        <v>5</v>
      </c>
      <c r="U21" s="489">
        <f t="shared" si="6"/>
        <v>7</v>
      </c>
      <c r="V21" s="489">
        <f t="shared" si="7"/>
        <v>16</v>
      </c>
      <c r="W21" s="509">
        <f t="shared" si="8"/>
        <v>12</v>
      </c>
    </row>
    <row r="22" spans="1:23" s="52" customFormat="1" ht="15.75" customHeight="1">
      <c r="A22" s="482">
        <v>1915257</v>
      </c>
      <c r="B22" s="495" t="s">
        <v>128</v>
      </c>
      <c r="C22" s="484" t="s">
        <v>129</v>
      </c>
      <c r="D22" s="485" t="s">
        <v>103</v>
      </c>
      <c r="E22" s="394">
        <v>5.75</v>
      </c>
      <c r="F22" s="48">
        <f>VLOOKUP(E22*(-1),VITPOF,2)</f>
        <v>11</v>
      </c>
      <c r="G22" s="394" t="s">
        <v>94</v>
      </c>
      <c r="H22" s="48">
        <v>0</v>
      </c>
      <c r="I22" s="265"/>
      <c r="J22" s="266">
        <v>0</v>
      </c>
      <c r="K22" s="405">
        <v>8.1999999999999993</v>
      </c>
      <c r="L22" s="266">
        <f t="shared" si="1"/>
        <v>17</v>
      </c>
      <c r="M22" s="419">
        <v>5.5</v>
      </c>
      <c r="N22" s="269">
        <f t="shared" si="2"/>
        <v>14</v>
      </c>
      <c r="O22" s="398"/>
      <c r="P22" s="186">
        <f t="shared" si="3"/>
        <v>42</v>
      </c>
      <c r="Q22" s="222" t="s">
        <v>28</v>
      </c>
      <c r="R22" s="6"/>
      <c r="S22" s="489">
        <f t="shared" si="4"/>
        <v>2</v>
      </c>
      <c r="T22" s="489" t="e">
        <f t="shared" si="5"/>
        <v>#VALUE!</v>
      </c>
      <c r="U22" s="489">
        <f t="shared" si="6"/>
        <v>3</v>
      </c>
      <c r="V22" s="489">
        <f t="shared" si="7"/>
        <v>6</v>
      </c>
      <c r="W22" s="509">
        <f t="shared" si="8"/>
        <v>13</v>
      </c>
    </row>
    <row r="23" spans="1:23" s="52" customFormat="1" ht="15.75" customHeight="1">
      <c r="A23" s="482">
        <v>1787696</v>
      </c>
      <c r="B23" s="495" t="s">
        <v>132</v>
      </c>
      <c r="C23" s="484" t="s">
        <v>133</v>
      </c>
      <c r="D23" s="485" t="s">
        <v>103</v>
      </c>
      <c r="E23" s="394">
        <v>5.7</v>
      </c>
      <c r="F23" s="48">
        <f>VLOOKUP(E23*(-1),VITPOF,2)</f>
        <v>13</v>
      </c>
      <c r="G23" s="394" t="s">
        <v>94</v>
      </c>
      <c r="H23" s="48">
        <v>0</v>
      </c>
      <c r="I23" s="265"/>
      <c r="J23" s="266">
        <v>0</v>
      </c>
      <c r="K23" s="405">
        <v>7.5</v>
      </c>
      <c r="L23" s="266">
        <f t="shared" si="1"/>
        <v>14</v>
      </c>
      <c r="M23" s="419">
        <v>4.2</v>
      </c>
      <c r="N23" s="269">
        <f t="shared" si="2"/>
        <v>8</v>
      </c>
      <c r="O23" s="398"/>
      <c r="P23" s="186">
        <f t="shared" si="3"/>
        <v>35</v>
      </c>
      <c r="Q23" s="222" t="s">
        <v>28</v>
      </c>
      <c r="R23" s="221"/>
      <c r="S23" s="489">
        <f t="shared" si="4"/>
        <v>1</v>
      </c>
      <c r="T23" s="489" t="e">
        <f t="shared" si="5"/>
        <v>#VALUE!</v>
      </c>
      <c r="U23" s="489">
        <f t="shared" si="6"/>
        <v>12</v>
      </c>
      <c r="V23" s="489">
        <f t="shared" si="7"/>
        <v>16</v>
      </c>
      <c r="W23" s="509">
        <f t="shared" si="8"/>
        <v>14</v>
      </c>
    </row>
    <row r="24" spans="1:23" s="52" customFormat="1" ht="15.75" customHeight="1">
      <c r="A24" s="482">
        <v>1891238</v>
      </c>
      <c r="B24" s="495" t="s">
        <v>136</v>
      </c>
      <c r="C24" s="484" t="s">
        <v>137</v>
      </c>
      <c r="D24" s="485" t="s">
        <v>103</v>
      </c>
      <c r="E24" s="394">
        <v>5.98</v>
      </c>
      <c r="F24" s="48">
        <f>VLOOKUP(E24*(-1),VITPOF,2)</f>
        <v>9</v>
      </c>
      <c r="G24" s="394" t="s">
        <v>94</v>
      </c>
      <c r="H24" s="48">
        <v>0</v>
      </c>
      <c r="I24" s="265"/>
      <c r="J24" s="266">
        <v>0</v>
      </c>
      <c r="K24" s="405">
        <v>7.5</v>
      </c>
      <c r="L24" s="266">
        <f t="shared" si="1"/>
        <v>14</v>
      </c>
      <c r="M24" s="419">
        <v>4.5</v>
      </c>
      <c r="N24" s="269">
        <f t="shared" si="2"/>
        <v>10</v>
      </c>
      <c r="O24" s="398"/>
      <c r="P24" s="186">
        <f t="shared" si="3"/>
        <v>33</v>
      </c>
      <c r="Q24" s="222" t="s">
        <v>28</v>
      </c>
      <c r="R24" s="221"/>
      <c r="S24" s="489">
        <f t="shared" si="4"/>
        <v>3</v>
      </c>
      <c r="T24" s="489" t="e">
        <f t="shared" si="5"/>
        <v>#VALUE!</v>
      </c>
      <c r="U24" s="489">
        <f t="shared" si="6"/>
        <v>12</v>
      </c>
      <c r="V24" s="489">
        <f t="shared" si="7"/>
        <v>12</v>
      </c>
      <c r="W24" s="509">
        <f t="shared" si="8"/>
        <v>15</v>
      </c>
    </row>
    <row r="25" spans="1:23" s="52" customFormat="1" ht="15.75" customHeight="1">
      <c r="A25" s="482">
        <v>1891179</v>
      </c>
      <c r="B25" s="495" t="s">
        <v>126</v>
      </c>
      <c r="C25" s="484" t="s">
        <v>127</v>
      </c>
      <c r="D25" s="485" t="s">
        <v>103</v>
      </c>
      <c r="E25" s="394">
        <v>6.31</v>
      </c>
      <c r="F25" s="48">
        <f>VLOOKUP(E25*(-1),VITPOF,2)</f>
        <v>6</v>
      </c>
      <c r="G25" s="394" t="s">
        <v>94</v>
      </c>
      <c r="H25" s="48">
        <v>0</v>
      </c>
      <c r="I25" s="265"/>
      <c r="J25" s="266">
        <v>0</v>
      </c>
      <c r="K25" s="405">
        <v>7.1</v>
      </c>
      <c r="L25" s="266">
        <f t="shared" si="1"/>
        <v>12</v>
      </c>
      <c r="M25" s="419">
        <v>4.3</v>
      </c>
      <c r="N25" s="269">
        <f t="shared" si="2"/>
        <v>9</v>
      </c>
      <c r="O25" s="398"/>
      <c r="P25" s="186">
        <f t="shared" si="3"/>
        <v>27</v>
      </c>
      <c r="Q25" s="222" t="s">
        <v>28</v>
      </c>
      <c r="R25" s="221"/>
      <c r="S25" s="489">
        <f t="shared" si="4"/>
        <v>5</v>
      </c>
      <c r="T25" s="489" t="e">
        <f t="shared" si="5"/>
        <v>#VALUE!</v>
      </c>
      <c r="U25" s="489">
        <f t="shared" si="6"/>
        <v>17</v>
      </c>
      <c r="V25" s="489">
        <f t="shared" si="7"/>
        <v>15</v>
      </c>
      <c r="W25" s="509">
        <f t="shared" si="8"/>
        <v>16</v>
      </c>
    </row>
    <row r="26" spans="1:23" s="52" customFormat="1" ht="15.75" customHeight="1">
      <c r="A26" s="482">
        <v>1774917</v>
      </c>
      <c r="B26" s="495" t="s">
        <v>130</v>
      </c>
      <c r="C26" s="484" t="s">
        <v>131</v>
      </c>
      <c r="D26" s="485" t="s">
        <v>103</v>
      </c>
      <c r="E26" s="394">
        <v>6.05</v>
      </c>
      <c r="F26" s="48">
        <f>VLOOKUP(E26*(-1),VITPOF,2)</f>
        <v>8</v>
      </c>
      <c r="G26" s="394" t="s">
        <v>94</v>
      </c>
      <c r="H26" s="48">
        <v>0</v>
      </c>
      <c r="I26" s="265"/>
      <c r="J26" s="266">
        <v>0</v>
      </c>
      <c r="K26" s="405">
        <v>7.2</v>
      </c>
      <c r="L26" s="266">
        <f t="shared" si="1"/>
        <v>12</v>
      </c>
      <c r="M26" s="419">
        <v>3.95</v>
      </c>
      <c r="N26" s="269">
        <f t="shared" si="2"/>
        <v>7</v>
      </c>
      <c r="O26" s="398"/>
      <c r="P26" s="186">
        <f t="shared" si="3"/>
        <v>27</v>
      </c>
      <c r="Q26" s="222" t="s">
        <v>28</v>
      </c>
      <c r="R26" s="221"/>
      <c r="S26" s="489">
        <f t="shared" si="4"/>
        <v>4</v>
      </c>
      <c r="T26" s="489" t="e">
        <f t="shared" si="5"/>
        <v>#VALUE!</v>
      </c>
      <c r="U26" s="489">
        <f t="shared" si="6"/>
        <v>16</v>
      </c>
      <c r="V26" s="489">
        <f t="shared" si="7"/>
        <v>20</v>
      </c>
      <c r="W26" s="509">
        <f t="shared" si="8"/>
        <v>16</v>
      </c>
    </row>
    <row r="27" spans="1:23" s="52" customFormat="1" ht="15.75" customHeight="1">
      <c r="A27" s="491">
        <v>1906771</v>
      </c>
      <c r="B27" s="494" t="s">
        <v>254</v>
      </c>
      <c r="C27" s="492" t="s">
        <v>252</v>
      </c>
      <c r="D27" s="491" t="s">
        <v>253</v>
      </c>
      <c r="E27" s="394" t="s">
        <v>94</v>
      </c>
      <c r="F27" s="48">
        <v>0</v>
      </c>
      <c r="G27" s="394">
        <v>8.23</v>
      </c>
      <c r="H27" s="48">
        <f>VLOOKUP(G27*(-1),HAIESPOF,2)</f>
        <v>7</v>
      </c>
      <c r="I27" s="265"/>
      <c r="J27" s="266">
        <v>0</v>
      </c>
      <c r="K27" s="405">
        <v>6.45</v>
      </c>
      <c r="L27" s="266">
        <f t="shared" si="1"/>
        <v>8</v>
      </c>
      <c r="M27" s="419">
        <v>4.5999999999999996</v>
      </c>
      <c r="N27" s="269">
        <f t="shared" si="2"/>
        <v>10</v>
      </c>
      <c r="O27" s="398"/>
      <c r="P27" s="186">
        <f t="shared" si="3"/>
        <v>25</v>
      </c>
      <c r="Q27" s="222" t="s">
        <v>28</v>
      </c>
      <c r="R27" s="221"/>
      <c r="S27" s="489" t="e">
        <f t="shared" si="4"/>
        <v>#VALUE!</v>
      </c>
      <c r="T27" s="489">
        <f t="shared" si="5"/>
        <v>13</v>
      </c>
      <c r="U27" s="489">
        <f t="shared" si="6"/>
        <v>23</v>
      </c>
      <c r="V27" s="489">
        <f t="shared" si="7"/>
        <v>11</v>
      </c>
      <c r="W27" s="509">
        <f t="shared" si="8"/>
        <v>18</v>
      </c>
    </row>
    <row r="28" spans="1:23" s="52" customFormat="1" ht="15.75" customHeight="1">
      <c r="A28" s="482">
        <v>1875554</v>
      </c>
      <c r="B28" s="495" t="s">
        <v>124</v>
      </c>
      <c r="C28" s="484" t="s">
        <v>125</v>
      </c>
      <c r="D28" s="485" t="s">
        <v>103</v>
      </c>
      <c r="E28" s="394">
        <v>6.51</v>
      </c>
      <c r="F28" s="48">
        <f t="shared" ref="F28:F33" si="9">VLOOKUP(E28*(-1),VITPOF,2)</f>
        <v>5</v>
      </c>
      <c r="G28" s="394" t="s">
        <v>94</v>
      </c>
      <c r="H28" s="48">
        <v>0</v>
      </c>
      <c r="I28" s="265"/>
      <c r="J28" s="266">
        <v>0</v>
      </c>
      <c r="K28" s="405">
        <v>6.8</v>
      </c>
      <c r="L28" s="266">
        <f t="shared" si="1"/>
        <v>10</v>
      </c>
      <c r="M28" s="419">
        <v>4.4000000000000004</v>
      </c>
      <c r="N28" s="269">
        <f t="shared" si="2"/>
        <v>9</v>
      </c>
      <c r="O28" s="398"/>
      <c r="P28" s="186">
        <f t="shared" si="3"/>
        <v>24</v>
      </c>
      <c r="Q28" s="222" t="s">
        <v>28</v>
      </c>
      <c r="R28" s="6"/>
      <c r="S28" s="489">
        <f t="shared" si="4"/>
        <v>8</v>
      </c>
      <c r="T28" s="489" t="e">
        <f t="shared" si="5"/>
        <v>#VALUE!</v>
      </c>
      <c r="U28" s="489">
        <f t="shared" si="6"/>
        <v>18</v>
      </c>
      <c r="V28" s="489">
        <f t="shared" si="7"/>
        <v>13</v>
      </c>
      <c r="W28" s="509">
        <f t="shared" si="8"/>
        <v>19</v>
      </c>
    </row>
    <row r="29" spans="1:23" s="52" customFormat="1" ht="15.75" customHeight="1">
      <c r="A29" s="482">
        <v>1891279</v>
      </c>
      <c r="B29" s="495" t="s">
        <v>118</v>
      </c>
      <c r="C29" s="484" t="s">
        <v>119</v>
      </c>
      <c r="D29" s="485" t="s">
        <v>103</v>
      </c>
      <c r="E29" s="394">
        <v>6.44</v>
      </c>
      <c r="F29" s="48">
        <f t="shared" si="9"/>
        <v>5</v>
      </c>
      <c r="G29" s="394" t="s">
        <v>94</v>
      </c>
      <c r="H29" s="48">
        <v>0</v>
      </c>
      <c r="I29" s="265"/>
      <c r="J29" s="266">
        <v>0</v>
      </c>
      <c r="K29" s="405">
        <v>6.7</v>
      </c>
      <c r="L29" s="266">
        <f t="shared" si="1"/>
        <v>10</v>
      </c>
      <c r="M29" s="419">
        <v>4.0999999999999996</v>
      </c>
      <c r="N29" s="269">
        <f t="shared" si="2"/>
        <v>8</v>
      </c>
      <c r="O29" s="398"/>
      <c r="P29" s="186">
        <f t="shared" si="3"/>
        <v>23</v>
      </c>
      <c r="Q29" s="222" t="s">
        <v>28</v>
      </c>
      <c r="R29" s="221"/>
      <c r="S29" s="489">
        <f t="shared" si="4"/>
        <v>6</v>
      </c>
      <c r="T29" s="489" t="e">
        <f t="shared" si="5"/>
        <v>#VALUE!</v>
      </c>
      <c r="U29" s="489">
        <f t="shared" si="6"/>
        <v>19</v>
      </c>
      <c r="V29" s="489">
        <f t="shared" si="7"/>
        <v>18</v>
      </c>
      <c r="W29" s="509">
        <f t="shared" si="8"/>
        <v>20</v>
      </c>
    </row>
    <row r="30" spans="1:23" s="52" customFormat="1" ht="15.75" customHeight="1">
      <c r="A30" s="482">
        <v>1902496</v>
      </c>
      <c r="B30" s="495" t="s">
        <v>108</v>
      </c>
      <c r="C30" s="484" t="s">
        <v>109</v>
      </c>
      <c r="D30" s="485" t="s">
        <v>103</v>
      </c>
      <c r="E30" s="394">
        <v>6.46</v>
      </c>
      <c r="F30" s="48">
        <f t="shared" si="9"/>
        <v>5</v>
      </c>
      <c r="G30" s="394" t="s">
        <v>94</v>
      </c>
      <c r="H30" s="48">
        <v>0</v>
      </c>
      <c r="I30" s="265"/>
      <c r="J30" s="266">
        <v>0</v>
      </c>
      <c r="K30" s="405">
        <v>6.6</v>
      </c>
      <c r="L30" s="266">
        <f t="shared" si="1"/>
        <v>9</v>
      </c>
      <c r="M30" s="419">
        <v>3.75</v>
      </c>
      <c r="N30" s="269">
        <f t="shared" si="2"/>
        <v>7</v>
      </c>
      <c r="O30" s="398"/>
      <c r="P30" s="186">
        <f t="shared" si="3"/>
        <v>21</v>
      </c>
      <c r="Q30" s="222" t="s">
        <v>28</v>
      </c>
      <c r="R30" s="6"/>
      <c r="S30" s="489">
        <f t="shared" si="4"/>
        <v>7</v>
      </c>
      <c r="T30" s="489" t="e">
        <f t="shared" si="5"/>
        <v>#VALUE!</v>
      </c>
      <c r="U30" s="489">
        <f t="shared" si="6"/>
        <v>21</v>
      </c>
      <c r="V30" s="489">
        <f t="shared" si="7"/>
        <v>21</v>
      </c>
      <c r="W30" s="509">
        <f t="shared" si="8"/>
        <v>21</v>
      </c>
    </row>
    <row r="31" spans="1:23" s="52" customFormat="1" ht="15.75" customHeight="1">
      <c r="A31" s="491" t="s">
        <v>339</v>
      </c>
      <c r="B31" s="494" t="s">
        <v>340</v>
      </c>
      <c r="C31" s="492" t="s">
        <v>251</v>
      </c>
      <c r="D31" s="491" t="s">
        <v>253</v>
      </c>
      <c r="E31" s="394">
        <v>6.62</v>
      </c>
      <c r="F31" s="48">
        <f t="shared" si="9"/>
        <v>4</v>
      </c>
      <c r="G31" s="394" t="s">
        <v>94</v>
      </c>
      <c r="H31" s="48">
        <v>0</v>
      </c>
      <c r="I31" s="265"/>
      <c r="J31" s="266">
        <v>0</v>
      </c>
      <c r="K31" s="405">
        <v>6.65</v>
      </c>
      <c r="L31" s="266">
        <f t="shared" si="1"/>
        <v>9</v>
      </c>
      <c r="M31" s="419">
        <v>3.75</v>
      </c>
      <c r="N31" s="269">
        <f t="shared" si="2"/>
        <v>7</v>
      </c>
      <c r="O31" s="398"/>
      <c r="P31" s="186">
        <f t="shared" si="3"/>
        <v>20</v>
      </c>
      <c r="Q31" s="222" t="s">
        <v>28</v>
      </c>
      <c r="R31" s="221"/>
      <c r="S31" s="489">
        <f t="shared" si="4"/>
        <v>10</v>
      </c>
      <c r="T31" s="489" t="e">
        <f t="shared" si="5"/>
        <v>#VALUE!</v>
      </c>
      <c r="U31" s="489">
        <f t="shared" si="6"/>
        <v>20</v>
      </c>
      <c r="V31" s="489">
        <f t="shared" si="7"/>
        <v>21</v>
      </c>
      <c r="W31" s="509">
        <f t="shared" si="8"/>
        <v>22</v>
      </c>
    </row>
    <row r="32" spans="1:23" s="52" customFormat="1" ht="15.75" customHeight="1">
      <c r="A32" s="490">
        <v>1933453</v>
      </c>
      <c r="B32" s="494" t="s">
        <v>299</v>
      </c>
      <c r="C32" s="492" t="s">
        <v>300</v>
      </c>
      <c r="D32" s="491" t="s">
        <v>249</v>
      </c>
      <c r="E32" s="394">
        <v>6.6</v>
      </c>
      <c r="F32" s="48">
        <f t="shared" si="9"/>
        <v>5</v>
      </c>
      <c r="G32" s="394" t="s">
        <v>94</v>
      </c>
      <c r="H32" s="48">
        <v>0</v>
      </c>
      <c r="I32" s="265"/>
      <c r="J32" s="266">
        <v>0</v>
      </c>
      <c r="K32" s="405">
        <v>6.5</v>
      </c>
      <c r="L32" s="266">
        <f t="shared" si="1"/>
        <v>9</v>
      </c>
      <c r="M32" s="419">
        <v>2.8</v>
      </c>
      <c r="N32" s="269">
        <f t="shared" si="2"/>
        <v>4</v>
      </c>
      <c r="O32" s="398"/>
      <c r="P32" s="186">
        <f t="shared" si="3"/>
        <v>18</v>
      </c>
      <c r="Q32" s="222" t="s">
        <v>28</v>
      </c>
      <c r="R32" s="221"/>
      <c r="S32" s="489">
        <f t="shared" si="4"/>
        <v>9</v>
      </c>
      <c r="T32" s="489" t="e">
        <f t="shared" si="5"/>
        <v>#VALUE!</v>
      </c>
      <c r="U32" s="489">
        <f t="shared" si="6"/>
        <v>22</v>
      </c>
      <c r="V32" s="489">
        <f t="shared" si="7"/>
        <v>24</v>
      </c>
      <c r="W32" s="509">
        <f t="shared" si="8"/>
        <v>23</v>
      </c>
    </row>
    <row r="33" spans="1:23" s="52" customFormat="1" ht="15.75" customHeight="1">
      <c r="A33" s="482">
        <v>1891263</v>
      </c>
      <c r="B33" s="495" t="s">
        <v>116</v>
      </c>
      <c r="C33" s="484" t="s">
        <v>117</v>
      </c>
      <c r="D33" s="485" t="s">
        <v>103</v>
      </c>
      <c r="E33" s="394">
        <v>6.64</v>
      </c>
      <c r="F33" s="48">
        <f t="shared" si="9"/>
        <v>4</v>
      </c>
      <c r="G33" s="394" t="s">
        <v>94</v>
      </c>
      <c r="H33" s="48">
        <v>0</v>
      </c>
      <c r="I33" s="265"/>
      <c r="J33" s="266">
        <v>0</v>
      </c>
      <c r="K33" s="405">
        <v>6.15</v>
      </c>
      <c r="L33" s="266">
        <f t="shared" si="1"/>
        <v>7</v>
      </c>
      <c r="M33" s="419">
        <v>3.15</v>
      </c>
      <c r="N33" s="269">
        <f t="shared" si="2"/>
        <v>4</v>
      </c>
      <c r="O33" s="398"/>
      <c r="P33" s="186">
        <f t="shared" si="3"/>
        <v>15</v>
      </c>
      <c r="Q33" s="222" t="s">
        <v>28</v>
      </c>
      <c r="R33" s="221"/>
      <c r="S33" s="489">
        <f t="shared" si="4"/>
        <v>11</v>
      </c>
      <c r="T33" s="489" t="e">
        <f t="shared" si="5"/>
        <v>#VALUE!</v>
      </c>
      <c r="U33" s="489">
        <f t="shared" si="6"/>
        <v>24</v>
      </c>
      <c r="V33" s="489">
        <f t="shared" si="7"/>
        <v>23</v>
      </c>
      <c r="W33" s="509">
        <f t="shared" si="8"/>
        <v>24</v>
      </c>
    </row>
  </sheetData>
  <sortState ref="A10:W33">
    <sortCondition descending="1" ref="P10:P33"/>
  </sortState>
  <mergeCells count="6">
    <mergeCell ref="S7:W7"/>
    <mergeCell ref="D2:L2"/>
    <mergeCell ref="D3:L3"/>
    <mergeCell ref="D4:K4"/>
    <mergeCell ref="D6:G6"/>
    <mergeCell ref="I6:K6"/>
  </mergeCells>
  <phoneticPr fontId="2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18 A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W43"/>
  <sheetViews>
    <sheetView zoomScale="110" zoomScaleNormal="110" workbookViewId="0">
      <pane ySplit="9" topLeftCell="A10" activePane="bottomLeft" state="frozen"/>
      <selection pane="bottomLeft" activeCell="B3" sqref="B3"/>
    </sheetView>
  </sheetViews>
  <sheetFormatPr baseColWidth="10" defaultRowHeight="12"/>
  <cols>
    <col min="1" max="1" width="9" style="8" bestFit="1" customWidth="1"/>
    <col min="2" max="2" width="20.7109375" style="8" bestFit="1" customWidth="1"/>
    <col min="3" max="3" width="11.5703125" style="8" bestFit="1" customWidth="1"/>
    <col min="4" max="4" width="6.570312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578125" style="8" bestFit="1" customWidth="1"/>
    <col min="16" max="16" width="5.7109375" style="10" customWidth="1"/>
    <col min="17" max="17" width="4.42578125" style="8" customWidth="1"/>
    <col min="18" max="18" width="4.42578125" style="6" customWidth="1"/>
    <col min="19" max="23" width="10" style="6" bestFit="1" customWidth="1"/>
    <col min="24" max="16384" width="11.42578125" style="6"/>
  </cols>
  <sheetData>
    <row r="1" spans="1:23" s="11" customFormat="1" ht="15" customHeight="1">
      <c r="A1" s="271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23" s="26" customFormat="1" ht="20.100000000000001" customHeight="1">
      <c r="A2" s="272"/>
      <c r="B2" s="32"/>
      <c r="C2" s="471"/>
      <c r="D2" s="528" t="s">
        <v>106</v>
      </c>
      <c r="E2" s="528"/>
      <c r="F2" s="528"/>
      <c r="G2" s="528"/>
      <c r="H2" s="528"/>
      <c r="I2" s="528"/>
      <c r="J2" s="528"/>
      <c r="K2" s="528"/>
      <c r="L2" s="528"/>
      <c r="M2" s="31"/>
      <c r="N2" s="34"/>
      <c r="O2" s="32"/>
      <c r="P2" s="35"/>
      <c r="Q2" s="261"/>
    </row>
    <row r="3" spans="1:23" s="26" customFormat="1" ht="20.100000000000001" customHeight="1">
      <c r="A3" s="272"/>
      <c r="B3" s="32"/>
      <c r="C3" s="32"/>
      <c r="D3" s="529" t="s">
        <v>101</v>
      </c>
      <c r="E3" s="529"/>
      <c r="F3" s="529"/>
      <c r="G3" s="529"/>
      <c r="H3" s="529"/>
      <c r="I3" s="529"/>
      <c r="J3" s="529"/>
      <c r="K3" s="529"/>
      <c r="L3" s="529"/>
      <c r="M3" s="31"/>
      <c r="N3" s="34"/>
      <c r="O3" s="32"/>
      <c r="P3" s="35"/>
      <c r="Q3" s="261"/>
    </row>
    <row r="4" spans="1:23" s="26" customFormat="1" ht="20.100000000000001" customHeight="1">
      <c r="A4" s="272"/>
      <c r="B4" s="32"/>
      <c r="C4" s="32"/>
      <c r="D4" s="530" t="s">
        <v>338</v>
      </c>
      <c r="E4" s="530"/>
      <c r="F4" s="530"/>
      <c r="G4" s="530"/>
      <c r="H4" s="530"/>
      <c r="I4" s="530"/>
      <c r="J4" s="530"/>
      <c r="K4" s="530"/>
      <c r="L4" s="262"/>
      <c r="M4" s="31"/>
      <c r="N4" s="34"/>
      <c r="O4" s="32"/>
      <c r="P4" s="35"/>
      <c r="Q4" s="261"/>
    </row>
    <row r="5" spans="1:23" s="26" customFormat="1" ht="20.100000000000001" customHeight="1">
      <c r="A5" s="272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261"/>
    </row>
    <row r="6" spans="1:23" s="26" customFormat="1" ht="15" customHeight="1">
      <c r="A6" s="272"/>
      <c r="B6" s="32"/>
      <c r="C6" s="32"/>
      <c r="D6" s="531" t="s">
        <v>55</v>
      </c>
      <c r="E6" s="531"/>
      <c r="F6" s="531"/>
      <c r="G6" s="531"/>
      <c r="H6" s="32"/>
      <c r="I6" s="532" t="s">
        <v>27</v>
      </c>
      <c r="J6" s="532"/>
      <c r="K6" s="532"/>
      <c r="L6" s="32"/>
      <c r="M6" s="31"/>
      <c r="N6" s="34"/>
      <c r="O6" s="32"/>
      <c r="P6" s="35"/>
      <c r="Q6" s="261"/>
    </row>
    <row r="7" spans="1:23" s="11" customFormat="1" ht="15" customHeight="1">
      <c r="A7" s="276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25" t="s">
        <v>107</v>
      </c>
      <c r="T7" s="526"/>
      <c r="U7" s="526"/>
      <c r="V7" s="526"/>
      <c r="W7" s="527"/>
    </row>
    <row r="8" spans="1:23" s="11" customFormat="1" ht="6.75" customHeight="1">
      <c r="A8" s="277"/>
      <c r="B8" s="20"/>
      <c r="C8" s="20"/>
      <c r="D8" s="20"/>
      <c r="E8" s="22"/>
      <c r="F8" s="20"/>
      <c r="G8" s="22"/>
      <c r="H8" s="20"/>
      <c r="I8" s="23"/>
      <c r="J8" s="20"/>
      <c r="K8" s="24"/>
      <c r="L8" s="20"/>
      <c r="M8" s="23"/>
      <c r="N8" s="25"/>
      <c r="O8" s="20"/>
      <c r="P8" s="43"/>
      <c r="Q8" s="8"/>
    </row>
    <row r="9" spans="1:23" ht="15.75" customHeight="1">
      <c r="A9" s="44" t="s">
        <v>13</v>
      </c>
      <c r="B9" s="470" t="s">
        <v>60</v>
      </c>
      <c r="C9" s="44" t="s">
        <v>11</v>
      </c>
      <c r="D9" s="44" t="s">
        <v>12</v>
      </c>
      <c r="E9" s="45" t="s">
        <v>14</v>
      </c>
      <c r="F9" s="51" t="s">
        <v>15</v>
      </c>
      <c r="G9" s="45" t="s">
        <v>16</v>
      </c>
      <c r="H9" s="51" t="s">
        <v>15</v>
      </c>
      <c r="I9" s="263" t="s">
        <v>17</v>
      </c>
      <c r="J9" s="264" t="s">
        <v>15</v>
      </c>
      <c r="K9" s="263" t="s">
        <v>18</v>
      </c>
      <c r="L9" s="264" t="s">
        <v>15</v>
      </c>
      <c r="M9" s="267" t="s">
        <v>19</v>
      </c>
      <c r="N9" s="268" t="s">
        <v>15</v>
      </c>
      <c r="O9" s="46" t="s">
        <v>57</v>
      </c>
      <c r="P9" s="47" t="s">
        <v>20</v>
      </c>
      <c r="Q9" s="44" t="s">
        <v>21</v>
      </c>
      <c r="S9" s="475" t="s">
        <v>14</v>
      </c>
      <c r="T9" s="475" t="s">
        <v>16</v>
      </c>
      <c r="U9" s="476" t="s">
        <v>18</v>
      </c>
      <c r="V9" s="477" t="s">
        <v>19</v>
      </c>
      <c r="W9" s="186" t="s">
        <v>20</v>
      </c>
    </row>
    <row r="10" spans="1:23" s="188" customFormat="1" ht="15.75" customHeight="1">
      <c r="A10" s="482">
        <v>1878531</v>
      </c>
      <c r="B10" s="495" t="s">
        <v>160</v>
      </c>
      <c r="C10" s="484" t="s">
        <v>161</v>
      </c>
      <c r="D10" s="485" t="s">
        <v>103</v>
      </c>
      <c r="E10" s="394" t="s">
        <v>94</v>
      </c>
      <c r="F10" s="48">
        <v>0</v>
      </c>
      <c r="G10" s="394">
        <v>5.59</v>
      </c>
      <c r="H10" s="48">
        <f>VLOOKUP(G10*(-1),HAIESPOF,2)</f>
        <v>33</v>
      </c>
      <c r="I10" s="265"/>
      <c r="J10" s="266">
        <v>0</v>
      </c>
      <c r="K10" s="405">
        <v>9.65</v>
      </c>
      <c r="L10" s="266">
        <f t="shared" ref="L10:L43" si="0">VLOOKUP(K10,PENTPOF,2)</f>
        <v>24</v>
      </c>
      <c r="M10" s="419">
        <v>7.75</v>
      </c>
      <c r="N10" s="269">
        <f t="shared" ref="N10:N43" si="1">VLOOKUP(M10,MBPOF,2)</f>
        <v>23</v>
      </c>
      <c r="O10" s="398"/>
      <c r="P10" s="186">
        <f t="shared" ref="P10:P43" si="2">F10+H10+J10+L10+N10</f>
        <v>80</v>
      </c>
      <c r="Q10" s="222" t="s">
        <v>50</v>
      </c>
      <c r="R10" s="52"/>
      <c r="S10" s="489" t="e">
        <f t="shared" ref="S10:S43" si="3">RANK(E10,$E$10:$E$43,2)</f>
        <v>#VALUE!</v>
      </c>
      <c r="T10" s="489">
        <f t="shared" ref="T10:T43" si="4">RANK(G10,$G$10:$G$43,2)</f>
        <v>1</v>
      </c>
      <c r="U10" s="489">
        <f t="shared" ref="U10:U43" si="5">RANK(K10,$K$10:$K$43,0)</f>
        <v>1</v>
      </c>
      <c r="V10" s="489">
        <f t="shared" ref="V10:V43" si="6">RANK(M10,$M$10:$M$43,0)</f>
        <v>3</v>
      </c>
      <c r="W10" s="509">
        <f t="shared" ref="W10:W43" si="7">RANK(P10,$P$10:$P$43,0)</f>
        <v>1</v>
      </c>
    </row>
    <row r="11" spans="1:23" s="188" customFormat="1" ht="15.75" customHeight="1">
      <c r="A11" s="490">
        <v>1840688</v>
      </c>
      <c r="B11" s="494" t="s">
        <v>238</v>
      </c>
      <c r="C11" s="492" t="s">
        <v>239</v>
      </c>
      <c r="D11" s="491" t="s">
        <v>249</v>
      </c>
      <c r="E11" s="394" t="s">
        <v>94</v>
      </c>
      <c r="F11" s="48">
        <v>0</v>
      </c>
      <c r="G11" s="394">
        <v>5.8</v>
      </c>
      <c r="H11" s="48">
        <f>VLOOKUP(G11*(-1),HAIESPOF,2)</f>
        <v>30</v>
      </c>
      <c r="I11" s="265"/>
      <c r="J11" s="266">
        <v>0</v>
      </c>
      <c r="K11" s="405">
        <v>9.1</v>
      </c>
      <c r="L11" s="266">
        <f t="shared" si="0"/>
        <v>22</v>
      </c>
      <c r="M11" s="419">
        <v>8</v>
      </c>
      <c r="N11" s="269">
        <f t="shared" si="1"/>
        <v>24</v>
      </c>
      <c r="O11" s="398"/>
      <c r="P11" s="186">
        <f t="shared" si="2"/>
        <v>76</v>
      </c>
      <c r="Q11" s="222" t="s">
        <v>50</v>
      </c>
      <c r="R11" s="52"/>
      <c r="S11" s="489" t="e">
        <f t="shared" si="3"/>
        <v>#VALUE!</v>
      </c>
      <c r="T11" s="489">
        <f t="shared" si="4"/>
        <v>3</v>
      </c>
      <c r="U11" s="489">
        <f t="shared" si="5"/>
        <v>3</v>
      </c>
      <c r="V11" s="489">
        <f t="shared" si="6"/>
        <v>1</v>
      </c>
      <c r="W11" s="509">
        <f t="shared" si="7"/>
        <v>2</v>
      </c>
    </row>
    <row r="12" spans="1:23" s="188" customFormat="1" ht="15.75" customHeight="1">
      <c r="A12" s="491">
        <v>1893752</v>
      </c>
      <c r="B12" s="494" t="s">
        <v>262</v>
      </c>
      <c r="C12" s="492" t="s">
        <v>263</v>
      </c>
      <c r="D12" s="491" t="s">
        <v>253</v>
      </c>
      <c r="E12" s="394" t="s">
        <v>94</v>
      </c>
      <c r="F12" s="48">
        <v>0</v>
      </c>
      <c r="G12" s="394">
        <v>5.7</v>
      </c>
      <c r="H12" s="48">
        <f>VLOOKUP(G12*(-1),HAIESPOF,2)</f>
        <v>31</v>
      </c>
      <c r="I12" s="265"/>
      <c r="J12" s="266">
        <v>0</v>
      </c>
      <c r="K12" s="405">
        <v>9.0500000000000007</v>
      </c>
      <c r="L12" s="266">
        <f t="shared" si="0"/>
        <v>21</v>
      </c>
      <c r="M12" s="419">
        <v>7.05</v>
      </c>
      <c r="N12" s="269">
        <f t="shared" si="1"/>
        <v>20</v>
      </c>
      <c r="O12" s="398"/>
      <c r="P12" s="186">
        <f t="shared" si="2"/>
        <v>72</v>
      </c>
      <c r="Q12" s="222" t="s">
        <v>50</v>
      </c>
      <c r="R12" s="52"/>
      <c r="S12" s="489" t="e">
        <f t="shared" si="3"/>
        <v>#VALUE!</v>
      </c>
      <c r="T12" s="489">
        <f t="shared" si="4"/>
        <v>2</v>
      </c>
      <c r="U12" s="489">
        <f t="shared" si="5"/>
        <v>5</v>
      </c>
      <c r="V12" s="489">
        <f t="shared" si="6"/>
        <v>4</v>
      </c>
      <c r="W12" s="509">
        <f t="shared" si="7"/>
        <v>3</v>
      </c>
    </row>
    <row r="13" spans="1:23" s="188" customFormat="1" ht="15.75" customHeight="1">
      <c r="A13" s="490">
        <v>1842834</v>
      </c>
      <c r="B13" s="494" t="s">
        <v>235</v>
      </c>
      <c r="C13" s="492" t="s">
        <v>154</v>
      </c>
      <c r="D13" s="491" t="s">
        <v>249</v>
      </c>
      <c r="E13" s="394">
        <v>5.04</v>
      </c>
      <c r="F13" s="48">
        <f>VLOOKUP(E13*(-1),VITPOF,2)</f>
        <v>22</v>
      </c>
      <c r="G13" s="394" t="s">
        <v>94</v>
      </c>
      <c r="H13" s="48">
        <v>0</v>
      </c>
      <c r="I13" s="265"/>
      <c r="J13" s="266">
        <v>0</v>
      </c>
      <c r="K13" s="405">
        <v>9.1999999999999993</v>
      </c>
      <c r="L13" s="266">
        <f t="shared" si="0"/>
        <v>22</v>
      </c>
      <c r="M13" s="419">
        <v>8</v>
      </c>
      <c r="N13" s="269">
        <f t="shared" si="1"/>
        <v>24</v>
      </c>
      <c r="O13" s="398"/>
      <c r="P13" s="186">
        <f t="shared" si="2"/>
        <v>68</v>
      </c>
      <c r="Q13" s="222" t="s">
        <v>50</v>
      </c>
      <c r="R13" s="52"/>
      <c r="S13" s="489">
        <f t="shared" si="3"/>
        <v>1</v>
      </c>
      <c r="T13" s="489" t="e">
        <f t="shared" si="4"/>
        <v>#VALUE!</v>
      </c>
      <c r="U13" s="489">
        <f t="shared" si="5"/>
        <v>2</v>
      </c>
      <c r="V13" s="489">
        <f t="shared" si="6"/>
        <v>1</v>
      </c>
      <c r="W13" s="509">
        <f t="shared" si="7"/>
        <v>4</v>
      </c>
    </row>
    <row r="14" spans="1:23" s="188" customFormat="1" ht="15.75" customHeight="1">
      <c r="A14" s="491">
        <v>1705116</v>
      </c>
      <c r="B14" s="494" t="s">
        <v>264</v>
      </c>
      <c r="C14" s="492" t="s">
        <v>265</v>
      </c>
      <c r="D14" s="491" t="s">
        <v>253</v>
      </c>
      <c r="E14" s="394" t="s">
        <v>94</v>
      </c>
      <c r="F14" s="48">
        <v>0</v>
      </c>
      <c r="G14" s="394">
        <v>6.04</v>
      </c>
      <c r="H14" s="48">
        <f t="shared" ref="H14:H19" si="8">VLOOKUP(G14*(-1),HAIESPOF,2)</f>
        <v>25</v>
      </c>
      <c r="I14" s="265"/>
      <c r="J14" s="266">
        <v>0</v>
      </c>
      <c r="K14" s="405">
        <v>8.4</v>
      </c>
      <c r="L14" s="266">
        <f t="shared" si="0"/>
        <v>18</v>
      </c>
      <c r="M14" s="419">
        <v>6.2</v>
      </c>
      <c r="N14" s="269">
        <f t="shared" si="1"/>
        <v>16</v>
      </c>
      <c r="O14" s="398"/>
      <c r="P14" s="186">
        <f t="shared" si="2"/>
        <v>59</v>
      </c>
      <c r="Q14" s="222" t="s">
        <v>50</v>
      </c>
      <c r="R14" s="52"/>
      <c r="S14" s="489" t="e">
        <f t="shared" si="3"/>
        <v>#VALUE!</v>
      </c>
      <c r="T14" s="489">
        <f t="shared" si="4"/>
        <v>4</v>
      </c>
      <c r="U14" s="489">
        <f t="shared" si="5"/>
        <v>7</v>
      </c>
      <c r="V14" s="489">
        <f t="shared" si="6"/>
        <v>9</v>
      </c>
      <c r="W14" s="509">
        <f t="shared" si="7"/>
        <v>5</v>
      </c>
    </row>
    <row r="15" spans="1:23" s="188" customFormat="1" ht="15.75" customHeight="1">
      <c r="A15" s="482">
        <v>1759463</v>
      </c>
      <c r="B15" s="495" t="s">
        <v>167</v>
      </c>
      <c r="C15" s="484" t="s">
        <v>168</v>
      </c>
      <c r="D15" s="485" t="s">
        <v>103</v>
      </c>
      <c r="E15" s="394" t="s">
        <v>94</v>
      </c>
      <c r="F15" s="48">
        <v>0</v>
      </c>
      <c r="G15" s="394">
        <v>6.2</v>
      </c>
      <c r="H15" s="48">
        <f t="shared" si="8"/>
        <v>24</v>
      </c>
      <c r="I15" s="265"/>
      <c r="J15" s="266">
        <v>0</v>
      </c>
      <c r="K15" s="405">
        <v>8.4499999999999993</v>
      </c>
      <c r="L15" s="266">
        <f t="shared" si="0"/>
        <v>18</v>
      </c>
      <c r="M15" s="419">
        <v>5.8</v>
      </c>
      <c r="N15" s="269">
        <f t="shared" si="1"/>
        <v>15</v>
      </c>
      <c r="O15" s="398"/>
      <c r="P15" s="186">
        <f t="shared" si="2"/>
        <v>57</v>
      </c>
      <c r="Q15" s="222" t="s">
        <v>50</v>
      </c>
      <c r="R15" s="52"/>
      <c r="S15" s="489" t="e">
        <f t="shared" si="3"/>
        <v>#VALUE!</v>
      </c>
      <c r="T15" s="489">
        <f t="shared" si="4"/>
        <v>5</v>
      </c>
      <c r="U15" s="489">
        <f t="shared" si="5"/>
        <v>6</v>
      </c>
      <c r="V15" s="489">
        <f t="shared" si="6"/>
        <v>12</v>
      </c>
      <c r="W15" s="509">
        <f t="shared" si="7"/>
        <v>6</v>
      </c>
    </row>
    <row r="16" spans="1:23" s="188" customFormat="1" ht="15.75" customHeight="1">
      <c r="A16" s="490">
        <v>1932911</v>
      </c>
      <c r="B16" s="494" t="s">
        <v>303</v>
      </c>
      <c r="C16" s="492" t="s">
        <v>304</v>
      </c>
      <c r="D16" s="491" t="s">
        <v>249</v>
      </c>
      <c r="E16" s="394" t="s">
        <v>94</v>
      </c>
      <c r="F16" s="48">
        <v>0</v>
      </c>
      <c r="G16" s="394">
        <v>6.2</v>
      </c>
      <c r="H16" s="48">
        <f t="shared" si="8"/>
        <v>24</v>
      </c>
      <c r="I16" s="265"/>
      <c r="J16" s="266">
        <v>0</v>
      </c>
      <c r="K16" s="405">
        <v>7.9</v>
      </c>
      <c r="L16" s="266">
        <f t="shared" si="0"/>
        <v>16</v>
      </c>
      <c r="M16" s="419">
        <v>6.45</v>
      </c>
      <c r="N16" s="269">
        <f t="shared" si="1"/>
        <v>17</v>
      </c>
      <c r="O16" s="398"/>
      <c r="P16" s="186">
        <f t="shared" si="2"/>
        <v>57</v>
      </c>
      <c r="Q16" s="222" t="s">
        <v>50</v>
      </c>
      <c r="R16" s="52"/>
      <c r="S16" s="489" t="e">
        <f t="shared" si="3"/>
        <v>#VALUE!</v>
      </c>
      <c r="T16" s="489">
        <f t="shared" si="4"/>
        <v>5</v>
      </c>
      <c r="U16" s="489">
        <f t="shared" si="5"/>
        <v>10</v>
      </c>
      <c r="V16" s="489">
        <f t="shared" si="6"/>
        <v>6</v>
      </c>
      <c r="W16" s="509">
        <f t="shared" si="7"/>
        <v>6</v>
      </c>
    </row>
    <row r="17" spans="1:23" s="188" customFormat="1" ht="15.75" customHeight="1">
      <c r="A17" s="482">
        <v>1878446</v>
      </c>
      <c r="B17" s="495" t="s">
        <v>155</v>
      </c>
      <c r="C17" s="484" t="s">
        <v>156</v>
      </c>
      <c r="D17" s="485" t="s">
        <v>103</v>
      </c>
      <c r="E17" s="394" t="s">
        <v>94</v>
      </c>
      <c r="F17" s="48">
        <v>0</v>
      </c>
      <c r="G17" s="394">
        <v>6.3</v>
      </c>
      <c r="H17" s="48">
        <f t="shared" si="8"/>
        <v>23</v>
      </c>
      <c r="I17" s="265"/>
      <c r="J17" s="266">
        <v>0</v>
      </c>
      <c r="K17" s="405">
        <v>8.4</v>
      </c>
      <c r="L17" s="266">
        <f t="shared" si="0"/>
        <v>18</v>
      </c>
      <c r="M17" s="419">
        <v>5.9</v>
      </c>
      <c r="N17" s="269">
        <f t="shared" si="1"/>
        <v>15</v>
      </c>
      <c r="O17" s="398"/>
      <c r="P17" s="186">
        <f t="shared" si="2"/>
        <v>56</v>
      </c>
      <c r="Q17" s="222" t="s">
        <v>50</v>
      </c>
      <c r="R17" s="52"/>
      <c r="S17" s="489" t="e">
        <f t="shared" si="3"/>
        <v>#VALUE!</v>
      </c>
      <c r="T17" s="489">
        <f t="shared" si="4"/>
        <v>7</v>
      </c>
      <c r="U17" s="489">
        <f t="shared" si="5"/>
        <v>7</v>
      </c>
      <c r="V17" s="489">
        <f t="shared" si="6"/>
        <v>10</v>
      </c>
      <c r="W17" s="509">
        <f t="shared" si="7"/>
        <v>8</v>
      </c>
    </row>
    <row r="18" spans="1:23" s="188" customFormat="1" ht="15.75" customHeight="1">
      <c r="A18" s="482">
        <v>1783469</v>
      </c>
      <c r="B18" s="495" t="s">
        <v>142</v>
      </c>
      <c r="C18" s="484" t="s">
        <v>143</v>
      </c>
      <c r="D18" s="485" t="s">
        <v>103</v>
      </c>
      <c r="E18" s="394" t="s">
        <v>94</v>
      </c>
      <c r="F18" s="48">
        <v>0</v>
      </c>
      <c r="G18" s="394">
        <v>6.3</v>
      </c>
      <c r="H18" s="48">
        <f t="shared" si="8"/>
        <v>23</v>
      </c>
      <c r="I18" s="265"/>
      <c r="J18" s="266">
        <v>0</v>
      </c>
      <c r="K18" s="405">
        <v>7.7</v>
      </c>
      <c r="L18" s="266">
        <f t="shared" si="0"/>
        <v>15</v>
      </c>
      <c r="M18" s="419">
        <v>6.4</v>
      </c>
      <c r="N18" s="269">
        <f t="shared" si="1"/>
        <v>17</v>
      </c>
      <c r="O18" s="398"/>
      <c r="P18" s="186">
        <f t="shared" si="2"/>
        <v>55</v>
      </c>
      <c r="Q18" s="222" t="s">
        <v>50</v>
      </c>
      <c r="R18" s="52"/>
      <c r="S18" s="489" t="e">
        <f t="shared" si="3"/>
        <v>#VALUE!</v>
      </c>
      <c r="T18" s="489">
        <f t="shared" si="4"/>
        <v>7</v>
      </c>
      <c r="U18" s="489">
        <f t="shared" si="5"/>
        <v>13</v>
      </c>
      <c r="V18" s="489">
        <f t="shared" si="6"/>
        <v>7</v>
      </c>
      <c r="W18" s="509">
        <f t="shared" si="7"/>
        <v>9</v>
      </c>
    </row>
    <row r="19" spans="1:23" s="188" customFormat="1" ht="15.75" customHeight="1">
      <c r="A19" s="491" t="s">
        <v>318</v>
      </c>
      <c r="B19" s="494" t="s">
        <v>319</v>
      </c>
      <c r="C19" s="492" t="s">
        <v>322</v>
      </c>
      <c r="D19" s="491" t="s">
        <v>317</v>
      </c>
      <c r="E19" s="394" t="s">
        <v>94</v>
      </c>
      <c r="F19" s="48">
        <v>0</v>
      </c>
      <c r="G19" s="394">
        <v>6.32</v>
      </c>
      <c r="H19" s="48">
        <f t="shared" si="8"/>
        <v>22</v>
      </c>
      <c r="I19" s="265"/>
      <c r="J19" s="266">
        <v>0</v>
      </c>
      <c r="K19" s="405">
        <v>7.9</v>
      </c>
      <c r="L19" s="266">
        <f t="shared" si="0"/>
        <v>16</v>
      </c>
      <c r="M19" s="419">
        <v>6.3</v>
      </c>
      <c r="N19" s="269">
        <f t="shared" si="1"/>
        <v>17</v>
      </c>
      <c r="O19" s="398"/>
      <c r="P19" s="186">
        <f t="shared" si="2"/>
        <v>55</v>
      </c>
      <c r="Q19" s="222" t="s">
        <v>50</v>
      </c>
      <c r="R19" s="52"/>
      <c r="S19" s="489" t="e">
        <f t="shared" si="3"/>
        <v>#VALUE!</v>
      </c>
      <c r="T19" s="489">
        <f t="shared" si="4"/>
        <v>9</v>
      </c>
      <c r="U19" s="489">
        <f t="shared" si="5"/>
        <v>10</v>
      </c>
      <c r="V19" s="489">
        <f t="shared" si="6"/>
        <v>8</v>
      </c>
      <c r="W19" s="509">
        <f t="shared" si="7"/>
        <v>9</v>
      </c>
    </row>
    <row r="20" spans="1:23" s="188" customFormat="1" ht="15.75" customHeight="1">
      <c r="A20" s="482">
        <v>1878534</v>
      </c>
      <c r="B20" s="495" t="s">
        <v>144</v>
      </c>
      <c r="C20" s="484" t="s">
        <v>145</v>
      </c>
      <c r="D20" s="485" t="s">
        <v>103</v>
      </c>
      <c r="E20" s="394">
        <v>5.5</v>
      </c>
      <c r="F20" s="48">
        <f>VLOOKUP(E20*(-1),VITPOF,2)</f>
        <v>16</v>
      </c>
      <c r="G20" s="394" t="s">
        <v>94</v>
      </c>
      <c r="H20" s="48">
        <v>0</v>
      </c>
      <c r="I20" s="265"/>
      <c r="J20" s="266">
        <v>0</v>
      </c>
      <c r="K20" s="405">
        <v>9.1</v>
      </c>
      <c r="L20" s="266">
        <f t="shared" si="0"/>
        <v>22</v>
      </c>
      <c r="M20" s="419">
        <v>5.45</v>
      </c>
      <c r="N20" s="269">
        <f t="shared" si="1"/>
        <v>13</v>
      </c>
      <c r="O20" s="398"/>
      <c r="P20" s="186">
        <f t="shared" si="2"/>
        <v>51</v>
      </c>
      <c r="Q20" s="222" t="s">
        <v>50</v>
      </c>
      <c r="R20" s="52"/>
      <c r="S20" s="489">
        <f t="shared" si="3"/>
        <v>3</v>
      </c>
      <c r="T20" s="489" t="e">
        <f t="shared" si="4"/>
        <v>#VALUE!</v>
      </c>
      <c r="U20" s="489">
        <f t="shared" si="5"/>
        <v>3</v>
      </c>
      <c r="V20" s="489">
        <f t="shared" si="6"/>
        <v>16</v>
      </c>
      <c r="W20" s="509">
        <f t="shared" si="7"/>
        <v>11</v>
      </c>
    </row>
    <row r="21" spans="1:23" s="188" customFormat="1" ht="15.75" customHeight="1">
      <c r="A21" s="482">
        <v>1878453</v>
      </c>
      <c r="B21" s="495" t="s">
        <v>157</v>
      </c>
      <c r="C21" s="484" t="s">
        <v>158</v>
      </c>
      <c r="D21" s="485" t="s">
        <v>103</v>
      </c>
      <c r="E21" s="394" t="s">
        <v>94</v>
      </c>
      <c r="F21" s="48">
        <v>0</v>
      </c>
      <c r="G21" s="394">
        <v>6.76</v>
      </c>
      <c r="H21" s="48">
        <f>VLOOKUP(G21*(-1),HAIESPOF,2)</f>
        <v>19</v>
      </c>
      <c r="I21" s="265"/>
      <c r="J21" s="266">
        <v>0</v>
      </c>
      <c r="K21" s="405">
        <v>7.5</v>
      </c>
      <c r="L21" s="266">
        <f t="shared" si="0"/>
        <v>14</v>
      </c>
      <c r="M21" s="419">
        <v>6.55</v>
      </c>
      <c r="N21" s="269">
        <f t="shared" si="1"/>
        <v>18</v>
      </c>
      <c r="O21" s="398"/>
      <c r="P21" s="186">
        <f t="shared" si="2"/>
        <v>51</v>
      </c>
      <c r="Q21" s="222" t="s">
        <v>50</v>
      </c>
      <c r="R21" s="52"/>
      <c r="S21" s="489" t="e">
        <f t="shared" si="3"/>
        <v>#VALUE!</v>
      </c>
      <c r="T21" s="489">
        <f t="shared" si="4"/>
        <v>11</v>
      </c>
      <c r="U21" s="489">
        <f t="shared" si="5"/>
        <v>16</v>
      </c>
      <c r="V21" s="489">
        <f t="shared" si="6"/>
        <v>5</v>
      </c>
      <c r="W21" s="509">
        <f t="shared" si="7"/>
        <v>11</v>
      </c>
    </row>
    <row r="22" spans="1:23" s="188" customFormat="1" ht="15.75" customHeight="1">
      <c r="A22" s="482">
        <v>1891307</v>
      </c>
      <c r="B22" s="495" t="s">
        <v>169</v>
      </c>
      <c r="C22" s="484" t="s">
        <v>170</v>
      </c>
      <c r="D22" s="485" t="s">
        <v>103</v>
      </c>
      <c r="E22" s="394">
        <v>5.38</v>
      </c>
      <c r="F22" s="48">
        <f>VLOOKUP(E22*(-1),VITPOF,2)</f>
        <v>17</v>
      </c>
      <c r="G22" s="394" t="s">
        <v>94</v>
      </c>
      <c r="H22" s="48">
        <v>0</v>
      </c>
      <c r="I22" s="265"/>
      <c r="J22" s="266">
        <v>0</v>
      </c>
      <c r="K22" s="405">
        <v>8.1999999999999993</v>
      </c>
      <c r="L22" s="266">
        <f t="shared" si="0"/>
        <v>17</v>
      </c>
      <c r="M22" s="419">
        <v>5.7</v>
      </c>
      <c r="N22" s="269">
        <f t="shared" si="1"/>
        <v>14</v>
      </c>
      <c r="O22" s="398"/>
      <c r="P22" s="186">
        <f t="shared" si="2"/>
        <v>48</v>
      </c>
      <c r="Q22" s="222" t="s">
        <v>50</v>
      </c>
      <c r="R22" s="52"/>
      <c r="S22" s="489">
        <f t="shared" si="3"/>
        <v>2</v>
      </c>
      <c r="T22" s="489" t="e">
        <f t="shared" si="4"/>
        <v>#VALUE!</v>
      </c>
      <c r="U22" s="489">
        <f t="shared" si="5"/>
        <v>9</v>
      </c>
      <c r="V22" s="489">
        <f t="shared" si="6"/>
        <v>13</v>
      </c>
      <c r="W22" s="509">
        <f t="shared" si="7"/>
        <v>13</v>
      </c>
    </row>
    <row r="23" spans="1:23" s="188" customFormat="1" ht="15.75" customHeight="1">
      <c r="A23" s="482">
        <v>1943130</v>
      </c>
      <c r="B23" s="495" t="s">
        <v>148</v>
      </c>
      <c r="C23" s="484" t="s">
        <v>149</v>
      </c>
      <c r="D23" s="485" t="s">
        <v>103</v>
      </c>
      <c r="E23" s="394" t="s">
        <v>94</v>
      </c>
      <c r="F23" s="48">
        <v>0</v>
      </c>
      <c r="G23" s="394">
        <v>6.6</v>
      </c>
      <c r="H23" s="48">
        <f>VLOOKUP(G23*(-1),HAIESPOF,2)</f>
        <v>20</v>
      </c>
      <c r="I23" s="265"/>
      <c r="J23" s="266">
        <v>0</v>
      </c>
      <c r="K23" s="405">
        <v>7.2</v>
      </c>
      <c r="L23" s="266">
        <f t="shared" si="0"/>
        <v>12</v>
      </c>
      <c r="M23" s="419">
        <v>5.5</v>
      </c>
      <c r="N23" s="269">
        <f t="shared" si="1"/>
        <v>14</v>
      </c>
      <c r="O23" s="398"/>
      <c r="P23" s="186">
        <f t="shared" si="2"/>
        <v>46</v>
      </c>
      <c r="Q23" s="222" t="s">
        <v>50</v>
      </c>
      <c r="R23" s="52"/>
      <c r="S23" s="489" t="e">
        <f t="shared" si="3"/>
        <v>#VALUE!</v>
      </c>
      <c r="T23" s="489">
        <f t="shared" si="4"/>
        <v>10</v>
      </c>
      <c r="U23" s="489">
        <f t="shared" si="5"/>
        <v>18</v>
      </c>
      <c r="V23" s="489">
        <f t="shared" si="6"/>
        <v>14</v>
      </c>
      <c r="W23" s="509">
        <f t="shared" si="7"/>
        <v>14</v>
      </c>
    </row>
    <row r="24" spans="1:23" s="188" customFormat="1" ht="15.75" customHeight="1">
      <c r="A24" s="482">
        <v>1878472</v>
      </c>
      <c r="B24" s="495" t="s">
        <v>138</v>
      </c>
      <c r="C24" s="484" t="s">
        <v>139</v>
      </c>
      <c r="D24" s="485" t="s">
        <v>103</v>
      </c>
      <c r="E24" s="394" t="s">
        <v>94</v>
      </c>
      <c r="F24" s="48">
        <v>0</v>
      </c>
      <c r="G24" s="394">
        <v>7.24</v>
      </c>
      <c r="H24" s="48">
        <f>VLOOKUP(G24*(-1),HAIESPOF,2)</f>
        <v>15</v>
      </c>
      <c r="I24" s="265"/>
      <c r="J24" s="266">
        <v>0</v>
      </c>
      <c r="K24" s="405">
        <v>6.75</v>
      </c>
      <c r="L24" s="266">
        <f t="shared" si="0"/>
        <v>10</v>
      </c>
      <c r="M24" s="419">
        <v>5.9</v>
      </c>
      <c r="N24" s="269">
        <f t="shared" si="1"/>
        <v>15</v>
      </c>
      <c r="O24" s="398"/>
      <c r="P24" s="186">
        <f t="shared" si="2"/>
        <v>40</v>
      </c>
      <c r="Q24" s="222" t="s">
        <v>50</v>
      </c>
      <c r="R24" s="52"/>
      <c r="S24" s="489" t="e">
        <f t="shared" si="3"/>
        <v>#VALUE!</v>
      </c>
      <c r="T24" s="489">
        <f t="shared" si="4"/>
        <v>12</v>
      </c>
      <c r="U24" s="489">
        <f t="shared" si="5"/>
        <v>23</v>
      </c>
      <c r="V24" s="489">
        <f t="shared" si="6"/>
        <v>10</v>
      </c>
      <c r="W24" s="509">
        <f t="shared" si="7"/>
        <v>15</v>
      </c>
    </row>
    <row r="25" spans="1:23" s="188" customFormat="1" ht="15.75" customHeight="1">
      <c r="A25" s="490">
        <v>1832883</v>
      </c>
      <c r="B25" s="494" t="s">
        <v>241</v>
      </c>
      <c r="C25" s="492" t="s">
        <v>242</v>
      </c>
      <c r="D25" s="491" t="s">
        <v>249</v>
      </c>
      <c r="E25" s="394">
        <v>5.8</v>
      </c>
      <c r="F25" s="48">
        <f>VLOOKUP(E25*(-1),VITPOF,2)</f>
        <v>11</v>
      </c>
      <c r="G25" s="394" t="s">
        <v>94</v>
      </c>
      <c r="H25" s="48">
        <v>0</v>
      </c>
      <c r="I25" s="265"/>
      <c r="J25" s="266">
        <v>0</v>
      </c>
      <c r="K25" s="405">
        <v>7.9</v>
      </c>
      <c r="L25" s="266">
        <f t="shared" si="0"/>
        <v>16</v>
      </c>
      <c r="M25" s="419">
        <v>4.95</v>
      </c>
      <c r="N25" s="269">
        <f t="shared" si="1"/>
        <v>11</v>
      </c>
      <c r="O25" s="398"/>
      <c r="P25" s="186">
        <f t="shared" si="2"/>
        <v>38</v>
      </c>
      <c r="Q25" s="222" t="s">
        <v>50</v>
      </c>
      <c r="R25" s="52"/>
      <c r="S25" s="489">
        <f t="shared" si="3"/>
        <v>6</v>
      </c>
      <c r="T25" s="489" t="e">
        <f t="shared" si="4"/>
        <v>#VALUE!</v>
      </c>
      <c r="U25" s="489">
        <f t="shared" si="5"/>
        <v>10</v>
      </c>
      <c r="V25" s="489">
        <f t="shared" si="6"/>
        <v>18</v>
      </c>
      <c r="W25" s="509">
        <f t="shared" si="7"/>
        <v>16</v>
      </c>
    </row>
    <row r="26" spans="1:23" s="188" customFormat="1" ht="15.75" customHeight="1">
      <c r="A26" s="482">
        <v>1891192</v>
      </c>
      <c r="B26" s="495" t="s">
        <v>146</v>
      </c>
      <c r="C26" s="484" t="s">
        <v>147</v>
      </c>
      <c r="D26" s="485" t="s">
        <v>103</v>
      </c>
      <c r="E26" s="394">
        <v>5.79</v>
      </c>
      <c r="F26" s="48">
        <f>VLOOKUP(E26*(-1),VITPOF,2)</f>
        <v>11</v>
      </c>
      <c r="G26" s="394" t="s">
        <v>94</v>
      </c>
      <c r="H26" s="48">
        <v>0</v>
      </c>
      <c r="I26" s="265"/>
      <c r="J26" s="266">
        <v>0</v>
      </c>
      <c r="K26" s="405">
        <v>7.7</v>
      </c>
      <c r="L26" s="266">
        <f t="shared" si="0"/>
        <v>15</v>
      </c>
      <c r="M26" s="419">
        <v>4.8499999999999996</v>
      </c>
      <c r="N26" s="269">
        <f t="shared" si="1"/>
        <v>11</v>
      </c>
      <c r="O26" s="398"/>
      <c r="P26" s="186">
        <f t="shared" si="2"/>
        <v>37</v>
      </c>
      <c r="Q26" s="222" t="s">
        <v>50</v>
      </c>
      <c r="R26" s="52"/>
      <c r="S26" s="489">
        <f t="shared" si="3"/>
        <v>5</v>
      </c>
      <c r="T26" s="489" t="e">
        <f t="shared" si="4"/>
        <v>#VALUE!</v>
      </c>
      <c r="U26" s="489">
        <f t="shared" si="5"/>
        <v>13</v>
      </c>
      <c r="V26" s="489">
        <f t="shared" si="6"/>
        <v>19</v>
      </c>
      <c r="W26" s="509">
        <f t="shared" si="7"/>
        <v>17</v>
      </c>
    </row>
    <row r="27" spans="1:23" s="188" customFormat="1" ht="15.75" customHeight="1">
      <c r="A27" s="490">
        <v>1939309</v>
      </c>
      <c r="B27" s="494" t="s">
        <v>235</v>
      </c>
      <c r="C27" s="492" t="s">
        <v>236</v>
      </c>
      <c r="D27" s="491" t="s">
        <v>249</v>
      </c>
      <c r="E27" s="394">
        <v>5.75</v>
      </c>
      <c r="F27" s="48">
        <f>VLOOKUP(E27*(-1),VITPOF,2)</f>
        <v>11</v>
      </c>
      <c r="G27" s="394" t="s">
        <v>94</v>
      </c>
      <c r="H27" s="48">
        <v>0</v>
      </c>
      <c r="I27" s="265"/>
      <c r="J27" s="266">
        <v>0</v>
      </c>
      <c r="K27" s="405">
        <v>7.1</v>
      </c>
      <c r="L27" s="266">
        <f t="shared" si="0"/>
        <v>12</v>
      </c>
      <c r="M27" s="419">
        <v>5</v>
      </c>
      <c r="N27" s="269">
        <f t="shared" si="1"/>
        <v>12</v>
      </c>
      <c r="O27" s="398"/>
      <c r="P27" s="186">
        <f t="shared" si="2"/>
        <v>35</v>
      </c>
      <c r="Q27" s="222" t="s">
        <v>50</v>
      </c>
      <c r="R27" s="52"/>
      <c r="S27" s="489">
        <f t="shared" si="3"/>
        <v>4</v>
      </c>
      <c r="T27" s="489" t="e">
        <f t="shared" si="4"/>
        <v>#VALUE!</v>
      </c>
      <c r="U27" s="489">
        <f t="shared" si="5"/>
        <v>19</v>
      </c>
      <c r="V27" s="489">
        <f t="shared" si="6"/>
        <v>17</v>
      </c>
      <c r="W27" s="509">
        <f t="shared" si="7"/>
        <v>18</v>
      </c>
    </row>
    <row r="28" spans="1:23" s="188" customFormat="1" ht="15.75" customHeight="1">
      <c r="A28" s="482">
        <v>1891163</v>
      </c>
      <c r="B28" s="495" t="s">
        <v>171</v>
      </c>
      <c r="C28" s="484" t="s">
        <v>172</v>
      </c>
      <c r="D28" s="485" t="s">
        <v>103</v>
      </c>
      <c r="E28" s="394">
        <v>5.95</v>
      </c>
      <c r="F28" s="48">
        <f>VLOOKUP(E28*(-1),VITPOF,2)</f>
        <v>9</v>
      </c>
      <c r="G28" s="394" t="s">
        <v>94</v>
      </c>
      <c r="H28" s="48">
        <v>0</v>
      </c>
      <c r="I28" s="265"/>
      <c r="J28" s="266">
        <v>0</v>
      </c>
      <c r="K28" s="405">
        <v>7.6</v>
      </c>
      <c r="L28" s="266">
        <f t="shared" si="0"/>
        <v>14</v>
      </c>
      <c r="M28" s="419">
        <v>4.5999999999999996</v>
      </c>
      <c r="N28" s="269">
        <f t="shared" si="1"/>
        <v>10</v>
      </c>
      <c r="O28" s="398"/>
      <c r="P28" s="186">
        <f t="shared" si="2"/>
        <v>33</v>
      </c>
      <c r="Q28" s="222" t="s">
        <v>50</v>
      </c>
      <c r="R28" s="52"/>
      <c r="S28" s="489">
        <f t="shared" si="3"/>
        <v>7</v>
      </c>
      <c r="T28" s="489" t="e">
        <f t="shared" si="4"/>
        <v>#VALUE!</v>
      </c>
      <c r="U28" s="489">
        <f t="shared" si="5"/>
        <v>15</v>
      </c>
      <c r="V28" s="489">
        <f t="shared" si="6"/>
        <v>20</v>
      </c>
      <c r="W28" s="509">
        <f t="shared" si="7"/>
        <v>19</v>
      </c>
    </row>
    <row r="29" spans="1:23" s="188" customFormat="1" ht="15.75" customHeight="1">
      <c r="A29" s="491">
        <v>1784027</v>
      </c>
      <c r="B29" s="494" t="s">
        <v>259</v>
      </c>
      <c r="C29" s="492" t="s">
        <v>260</v>
      </c>
      <c r="D29" s="491" t="s">
        <v>253</v>
      </c>
      <c r="E29" s="394" t="s">
        <v>94</v>
      </c>
      <c r="F29" s="48">
        <v>0</v>
      </c>
      <c r="G29" s="394">
        <v>7.78</v>
      </c>
      <c r="H29" s="48">
        <f>VLOOKUP(G29*(-1),HAIESPOF,2)</f>
        <v>11</v>
      </c>
      <c r="I29" s="265"/>
      <c r="J29" s="266">
        <v>0</v>
      </c>
      <c r="K29" s="405">
        <v>7.4</v>
      </c>
      <c r="L29" s="266">
        <f t="shared" si="0"/>
        <v>13</v>
      </c>
      <c r="M29" s="419">
        <v>3.65</v>
      </c>
      <c r="N29" s="269">
        <f t="shared" si="1"/>
        <v>6</v>
      </c>
      <c r="O29" s="398"/>
      <c r="P29" s="186">
        <f t="shared" si="2"/>
        <v>30</v>
      </c>
      <c r="Q29" s="222" t="s">
        <v>50</v>
      </c>
      <c r="R29" s="52"/>
      <c r="S29" s="489" t="e">
        <f t="shared" si="3"/>
        <v>#VALUE!</v>
      </c>
      <c r="T29" s="489">
        <f t="shared" si="4"/>
        <v>14</v>
      </c>
      <c r="U29" s="489">
        <f t="shared" si="5"/>
        <v>17</v>
      </c>
      <c r="V29" s="489">
        <f t="shared" si="6"/>
        <v>26</v>
      </c>
      <c r="W29" s="509">
        <f t="shared" si="7"/>
        <v>20</v>
      </c>
    </row>
    <row r="30" spans="1:23" s="188" customFormat="1" ht="15.75" customHeight="1">
      <c r="A30" s="490">
        <v>1838220</v>
      </c>
      <c r="B30" s="494" t="s">
        <v>307</v>
      </c>
      <c r="C30" s="492" t="s">
        <v>159</v>
      </c>
      <c r="D30" s="491" t="s">
        <v>249</v>
      </c>
      <c r="E30" s="394" t="s">
        <v>94</v>
      </c>
      <c r="F30" s="48">
        <v>0</v>
      </c>
      <c r="G30" s="394">
        <v>7.93</v>
      </c>
      <c r="H30" s="48">
        <f>VLOOKUP(G30*(-1),HAIESPOF,2)</f>
        <v>9</v>
      </c>
      <c r="I30" s="265"/>
      <c r="J30" s="266">
        <v>0</v>
      </c>
      <c r="K30" s="405">
        <v>6.75</v>
      </c>
      <c r="L30" s="266">
        <f t="shared" si="0"/>
        <v>10</v>
      </c>
      <c r="M30" s="419">
        <v>4.55</v>
      </c>
      <c r="N30" s="269">
        <f t="shared" si="1"/>
        <v>10</v>
      </c>
      <c r="O30" s="398"/>
      <c r="P30" s="186">
        <f t="shared" si="2"/>
        <v>29</v>
      </c>
      <c r="Q30" s="222" t="s">
        <v>50</v>
      </c>
      <c r="R30" s="52"/>
      <c r="S30" s="489" t="e">
        <f t="shared" si="3"/>
        <v>#VALUE!</v>
      </c>
      <c r="T30" s="489">
        <f t="shared" si="4"/>
        <v>16</v>
      </c>
      <c r="U30" s="489">
        <f t="shared" si="5"/>
        <v>23</v>
      </c>
      <c r="V30" s="489">
        <f t="shared" si="6"/>
        <v>21</v>
      </c>
      <c r="W30" s="509">
        <f t="shared" si="7"/>
        <v>21</v>
      </c>
    </row>
    <row r="31" spans="1:23" s="188" customFormat="1" ht="15.75" customHeight="1">
      <c r="A31" s="491">
        <v>1763411</v>
      </c>
      <c r="B31" s="494" t="s">
        <v>261</v>
      </c>
      <c r="C31" s="492" t="s">
        <v>247</v>
      </c>
      <c r="D31" s="491" t="s">
        <v>253</v>
      </c>
      <c r="E31" s="394">
        <v>6.71</v>
      </c>
      <c r="F31" s="48">
        <f>VLOOKUP(E31*(-1),VITPOF,2)</f>
        <v>4</v>
      </c>
      <c r="G31" s="394" t="s">
        <v>94</v>
      </c>
      <c r="H31" s="48">
        <v>0</v>
      </c>
      <c r="I31" s="265"/>
      <c r="J31" s="266">
        <v>0</v>
      </c>
      <c r="K31" s="405">
        <v>6.85</v>
      </c>
      <c r="L31" s="266">
        <f t="shared" si="0"/>
        <v>10</v>
      </c>
      <c r="M31" s="419">
        <v>5.5</v>
      </c>
      <c r="N31" s="269">
        <f t="shared" si="1"/>
        <v>14</v>
      </c>
      <c r="O31" s="398"/>
      <c r="P31" s="186">
        <f t="shared" si="2"/>
        <v>28</v>
      </c>
      <c r="Q31" s="222" t="s">
        <v>50</v>
      </c>
      <c r="R31" s="52"/>
      <c r="S31" s="489">
        <f t="shared" si="3"/>
        <v>11</v>
      </c>
      <c r="T31" s="489" t="e">
        <f t="shared" si="4"/>
        <v>#VALUE!</v>
      </c>
      <c r="U31" s="489">
        <f t="shared" si="5"/>
        <v>21</v>
      </c>
      <c r="V31" s="489">
        <f t="shared" si="6"/>
        <v>14</v>
      </c>
      <c r="W31" s="509">
        <f t="shared" si="7"/>
        <v>22</v>
      </c>
    </row>
    <row r="32" spans="1:23" s="188" customFormat="1" ht="15.75" customHeight="1">
      <c r="A32" s="482" t="s">
        <v>293</v>
      </c>
      <c r="B32" s="495" t="s">
        <v>134</v>
      </c>
      <c r="C32" s="484" t="s">
        <v>135</v>
      </c>
      <c r="D32" s="485" t="s">
        <v>103</v>
      </c>
      <c r="E32" s="394">
        <v>6.35</v>
      </c>
      <c r="F32" s="48">
        <f>VLOOKUP(E32*(-1),VITPOF,2)</f>
        <v>6</v>
      </c>
      <c r="G32" s="394" t="s">
        <v>94</v>
      </c>
      <c r="H32" s="48">
        <v>0</v>
      </c>
      <c r="I32" s="265"/>
      <c r="J32" s="266">
        <v>0</v>
      </c>
      <c r="K32" s="405">
        <v>7.1</v>
      </c>
      <c r="L32" s="266">
        <f t="shared" si="0"/>
        <v>12</v>
      </c>
      <c r="M32" s="419">
        <v>4.0999999999999996</v>
      </c>
      <c r="N32" s="269">
        <f t="shared" si="1"/>
        <v>8</v>
      </c>
      <c r="O32" s="398"/>
      <c r="P32" s="186">
        <f t="shared" si="2"/>
        <v>26</v>
      </c>
      <c r="Q32" s="222" t="s">
        <v>50</v>
      </c>
      <c r="R32" s="52"/>
      <c r="S32" s="489">
        <f t="shared" si="3"/>
        <v>9</v>
      </c>
      <c r="T32" s="489" t="e">
        <f t="shared" si="4"/>
        <v>#VALUE!</v>
      </c>
      <c r="U32" s="489">
        <f t="shared" si="5"/>
        <v>19</v>
      </c>
      <c r="V32" s="489">
        <f t="shared" si="6"/>
        <v>24</v>
      </c>
      <c r="W32" s="509">
        <f t="shared" si="7"/>
        <v>23</v>
      </c>
    </row>
    <row r="33" spans="1:23" s="188" customFormat="1" ht="15.75" customHeight="1">
      <c r="A33" s="491">
        <v>1894648</v>
      </c>
      <c r="B33" s="494" t="s">
        <v>321</v>
      </c>
      <c r="C33" s="492" t="s">
        <v>237</v>
      </c>
      <c r="D33" s="491" t="s">
        <v>317</v>
      </c>
      <c r="E33" s="394" t="s">
        <v>94</v>
      </c>
      <c r="F33" s="48">
        <v>0</v>
      </c>
      <c r="G33" s="394">
        <v>7.56</v>
      </c>
      <c r="H33" s="48">
        <f>VLOOKUP(G33*(-1),HAIESPOF,2)</f>
        <v>12</v>
      </c>
      <c r="I33" s="265"/>
      <c r="J33" s="266">
        <v>0</v>
      </c>
      <c r="K33" s="405">
        <v>5.7</v>
      </c>
      <c r="L33" s="266">
        <f t="shared" si="0"/>
        <v>5</v>
      </c>
      <c r="M33" s="419">
        <v>4.3499999999999996</v>
      </c>
      <c r="N33" s="269">
        <f t="shared" si="1"/>
        <v>9</v>
      </c>
      <c r="O33" s="398"/>
      <c r="P33" s="186">
        <f t="shared" si="2"/>
        <v>26</v>
      </c>
      <c r="Q33" s="222" t="s">
        <v>50</v>
      </c>
      <c r="R33" s="52"/>
      <c r="S33" s="489" t="e">
        <f t="shared" si="3"/>
        <v>#VALUE!</v>
      </c>
      <c r="T33" s="489">
        <f t="shared" si="4"/>
        <v>13</v>
      </c>
      <c r="U33" s="489">
        <f t="shared" si="5"/>
        <v>33</v>
      </c>
      <c r="V33" s="489">
        <f t="shared" si="6"/>
        <v>23</v>
      </c>
      <c r="W33" s="509">
        <f t="shared" si="7"/>
        <v>23</v>
      </c>
    </row>
    <row r="34" spans="1:23" s="188" customFormat="1" ht="15.75" customHeight="1">
      <c r="A34" s="482">
        <v>1891285</v>
      </c>
      <c r="B34" s="495" t="s">
        <v>118</v>
      </c>
      <c r="C34" s="484" t="s">
        <v>153</v>
      </c>
      <c r="D34" s="485" t="s">
        <v>103</v>
      </c>
      <c r="E34" s="394" t="s">
        <v>94</v>
      </c>
      <c r="F34" s="48">
        <v>0</v>
      </c>
      <c r="G34" s="394">
        <v>7.8</v>
      </c>
      <c r="H34" s="48">
        <f>VLOOKUP(G34*(-1),HAIESPOF,2)</f>
        <v>11</v>
      </c>
      <c r="I34" s="265"/>
      <c r="J34" s="266">
        <v>0</v>
      </c>
      <c r="K34" s="405">
        <v>6.15</v>
      </c>
      <c r="L34" s="266">
        <f t="shared" si="0"/>
        <v>7</v>
      </c>
      <c r="M34" s="419">
        <v>3.55</v>
      </c>
      <c r="N34" s="269">
        <f t="shared" si="1"/>
        <v>6</v>
      </c>
      <c r="O34" s="398"/>
      <c r="P34" s="186">
        <f t="shared" si="2"/>
        <v>24</v>
      </c>
      <c r="Q34" s="222" t="s">
        <v>50</v>
      </c>
      <c r="R34" s="52"/>
      <c r="S34" s="489" t="e">
        <f t="shared" si="3"/>
        <v>#VALUE!</v>
      </c>
      <c r="T34" s="489">
        <f t="shared" si="4"/>
        <v>15</v>
      </c>
      <c r="U34" s="489">
        <f t="shared" si="5"/>
        <v>31</v>
      </c>
      <c r="V34" s="489">
        <f t="shared" si="6"/>
        <v>27</v>
      </c>
      <c r="W34" s="509">
        <f t="shared" si="7"/>
        <v>25</v>
      </c>
    </row>
    <row r="35" spans="1:23" s="188" customFormat="1" ht="15.75" customHeight="1">
      <c r="A35" s="482">
        <v>1902296</v>
      </c>
      <c r="B35" s="495" t="s">
        <v>140</v>
      </c>
      <c r="C35" s="484" t="s">
        <v>141</v>
      </c>
      <c r="D35" s="485" t="s">
        <v>103</v>
      </c>
      <c r="E35" s="394">
        <v>6.82</v>
      </c>
      <c r="F35" s="48">
        <f>VLOOKUP(E35*(-1),VITPOF,2)</f>
        <v>3</v>
      </c>
      <c r="G35" s="394" t="s">
        <v>94</v>
      </c>
      <c r="H35" s="48">
        <v>0</v>
      </c>
      <c r="I35" s="265"/>
      <c r="J35" s="266">
        <v>0</v>
      </c>
      <c r="K35" s="405">
        <v>6.35</v>
      </c>
      <c r="L35" s="266">
        <f t="shared" si="0"/>
        <v>8</v>
      </c>
      <c r="M35" s="419">
        <v>4.55</v>
      </c>
      <c r="N35" s="269">
        <f t="shared" si="1"/>
        <v>10</v>
      </c>
      <c r="O35" s="398"/>
      <c r="P35" s="186">
        <f t="shared" si="2"/>
        <v>21</v>
      </c>
      <c r="Q35" s="222" t="s">
        <v>50</v>
      </c>
      <c r="R35" s="52"/>
      <c r="S35" s="489">
        <f t="shared" si="3"/>
        <v>15</v>
      </c>
      <c r="T35" s="489" t="e">
        <f t="shared" si="4"/>
        <v>#VALUE!</v>
      </c>
      <c r="U35" s="489">
        <f t="shared" si="5"/>
        <v>28</v>
      </c>
      <c r="V35" s="489">
        <f t="shared" si="6"/>
        <v>21</v>
      </c>
      <c r="W35" s="509">
        <f t="shared" si="7"/>
        <v>26</v>
      </c>
    </row>
    <row r="36" spans="1:23" s="188" customFormat="1" ht="15.75" customHeight="1">
      <c r="A36" s="482">
        <v>1902506</v>
      </c>
      <c r="B36" s="495" t="s">
        <v>150</v>
      </c>
      <c r="C36" s="484" t="s">
        <v>151</v>
      </c>
      <c r="D36" s="485" t="s">
        <v>103</v>
      </c>
      <c r="E36" s="394">
        <v>6.72</v>
      </c>
      <c r="F36" s="48">
        <f>VLOOKUP(E36*(-1),VITPOF,2)</f>
        <v>4</v>
      </c>
      <c r="G36" s="394" t="s">
        <v>94</v>
      </c>
      <c r="H36" s="48">
        <v>0</v>
      </c>
      <c r="I36" s="265"/>
      <c r="J36" s="266">
        <v>0</v>
      </c>
      <c r="K36" s="405">
        <v>6.7</v>
      </c>
      <c r="L36" s="266">
        <f t="shared" si="0"/>
        <v>10</v>
      </c>
      <c r="M36" s="419">
        <v>3.95</v>
      </c>
      <c r="N36" s="269">
        <f t="shared" si="1"/>
        <v>7</v>
      </c>
      <c r="O36" s="398"/>
      <c r="P36" s="186">
        <f t="shared" si="2"/>
        <v>21</v>
      </c>
      <c r="Q36" s="222" t="s">
        <v>50</v>
      </c>
      <c r="R36" s="52"/>
      <c r="S36" s="489">
        <f t="shared" si="3"/>
        <v>12</v>
      </c>
      <c r="T36" s="489" t="e">
        <f t="shared" si="4"/>
        <v>#VALUE!</v>
      </c>
      <c r="U36" s="489">
        <f t="shared" si="5"/>
        <v>25</v>
      </c>
      <c r="V36" s="489">
        <f t="shared" si="6"/>
        <v>25</v>
      </c>
      <c r="W36" s="509">
        <f t="shared" si="7"/>
        <v>26</v>
      </c>
    </row>
    <row r="37" spans="1:23" s="188" customFormat="1" ht="15.75" customHeight="1">
      <c r="A37" s="482">
        <v>1915245</v>
      </c>
      <c r="B37" s="495" t="s">
        <v>162</v>
      </c>
      <c r="C37" s="484" t="s">
        <v>163</v>
      </c>
      <c r="D37" s="485" t="s">
        <v>103</v>
      </c>
      <c r="E37" s="394">
        <v>6.74</v>
      </c>
      <c r="F37" s="48">
        <f>VLOOKUP(E37*(-1),VITPOF,2)</f>
        <v>4</v>
      </c>
      <c r="G37" s="394" t="s">
        <v>94</v>
      </c>
      <c r="H37" s="48">
        <v>0</v>
      </c>
      <c r="I37" s="265"/>
      <c r="J37" s="266">
        <v>0</v>
      </c>
      <c r="K37" s="405">
        <v>6.8</v>
      </c>
      <c r="L37" s="266">
        <f t="shared" si="0"/>
        <v>10</v>
      </c>
      <c r="M37" s="419">
        <v>3.5</v>
      </c>
      <c r="N37" s="269">
        <f t="shared" si="1"/>
        <v>6</v>
      </c>
      <c r="O37" s="398"/>
      <c r="P37" s="186">
        <f t="shared" si="2"/>
        <v>20</v>
      </c>
      <c r="Q37" s="222" t="s">
        <v>50</v>
      </c>
      <c r="R37" s="52"/>
      <c r="S37" s="489">
        <f t="shared" si="3"/>
        <v>13</v>
      </c>
      <c r="T37" s="489" t="e">
        <f t="shared" si="4"/>
        <v>#VALUE!</v>
      </c>
      <c r="U37" s="489">
        <f t="shared" si="5"/>
        <v>22</v>
      </c>
      <c r="V37" s="489">
        <f t="shared" si="6"/>
        <v>28</v>
      </c>
      <c r="W37" s="509">
        <f t="shared" si="7"/>
        <v>28</v>
      </c>
    </row>
    <row r="38" spans="1:23" s="188" customFormat="1" ht="15.75" customHeight="1">
      <c r="A38" s="482">
        <v>1891225</v>
      </c>
      <c r="B38" s="495" t="s">
        <v>165</v>
      </c>
      <c r="C38" s="484" t="s">
        <v>166</v>
      </c>
      <c r="D38" s="485" t="s">
        <v>103</v>
      </c>
      <c r="E38" s="394">
        <v>6.21</v>
      </c>
      <c r="F38" s="48">
        <f>VLOOKUP(E38*(-1),VITPOF,2)</f>
        <v>6</v>
      </c>
      <c r="G38" s="394" t="s">
        <v>94</v>
      </c>
      <c r="H38" s="48">
        <v>0</v>
      </c>
      <c r="I38" s="265"/>
      <c r="J38" s="266">
        <v>0</v>
      </c>
      <c r="K38" s="405">
        <v>6.6</v>
      </c>
      <c r="L38" s="266">
        <f t="shared" si="0"/>
        <v>9</v>
      </c>
      <c r="M38" s="419">
        <v>2.95</v>
      </c>
      <c r="N38" s="269">
        <f t="shared" si="1"/>
        <v>4</v>
      </c>
      <c r="O38" s="398"/>
      <c r="P38" s="186">
        <f t="shared" si="2"/>
        <v>19</v>
      </c>
      <c r="Q38" s="222" t="s">
        <v>50</v>
      </c>
      <c r="R38" s="52"/>
      <c r="S38" s="489">
        <f t="shared" si="3"/>
        <v>8</v>
      </c>
      <c r="T38" s="489" t="e">
        <f t="shared" si="4"/>
        <v>#VALUE!</v>
      </c>
      <c r="U38" s="489">
        <f t="shared" si="5"/>
        <v>26</v>
      </c>
      <c r="V38" s="489">
        <f t="shared" si="6"/>
        <v>33</v>
      </c>
      <c r="W38" s="509">
        <f t="shared" si="7"/>
        <v>29</v>
      </c>
    </row>
    <row r="39" spans="1:23" s="188" customFormat="1" ht="15.75" customHeight="1">
      <c r="A39" s="490">
        <v>1936589</v>
      </c>
      <c r="B39" s="494" t="s">
        <v>240</v>
      </c>
      <c r="C39" s="492" t="s">
        <v>149</v>
      </c>
      <c r="D39" s="491" t="s">
        <v>249</v>
      </c>
      <c r="E39" s="394" t="s">
        <v>94</v>
      </c>
      <c r="F39" s="48">
        <v>0</v>
      </c>
      <c r="G39" s="394">
        <v>8.1199999999999992</v>
      </c>
      <c r="H39" s="48">
        <f>VLOOKUP(G39*(-1),HAIESPOF,2)</f>
        <v>8</v>
      </c>
      <c r="I39" s="265"/>
      <c r="J39" s="266">
        <v>0</v>
      </c>
      <c r="K39" s="405">
        <v>6.2</v>
      </c>
      <c r="L39" s="266">
        <f t="shared" si="0"/>
        <v>7</v>
      </c>
      <c r="M39" s="419">
        <v>3.05</v>
      </c>
      <c r="N39" s="269">
        <f t="shared" si="1"/>
        <v>4</v>
      </c>
      <c r="O39" s="398"/>
      <c r="P39" s="186">
        <f t="shared" si="2"/>
        <v>19</v>
      </c>
      <c r="Q39" s="222" t="s">
        <v>50</v>
      </c>
      <c r="R39" s="52"/>
      <c r="S39" s="489" t="e">
        <f t="shared" si="3"/>
        <v>#VALUE!</v>
      </c>
      <c r="T39" s="489">
        <f t="shared" si="4"/>
        <v>18</v>
      </c>
      <c r="U39" s="489">
        <f t="shared" si="5"/>
        <v>30</v>
      </c>
      <c r="V39" s="489">
        <f t="shared" si="6"/>
        <v>31</v>
      </c>
      <c r="W39" s="509">
        <f t="shared" si="7"/>
        <v>29</v>
      </c>
    </row>
    <row r="40" spans="1:23" s="188" customFormat="1" ht="15.75" customHeight="1">
      <c r="A40" s="490">
        <v>1935129</v>
      </c>
      <c r="B40" s="494" t="s">
        <v>305</v>
      </c>
      <c r="C40" s="492" t="s">
        <v>306</v>
      </c>
      <c r="D40" s="491" t="s">
        <v>249</v>
      </c>
      <c r="E40" s="394">
        <v>6.39</v>
      </c>
      <c r="F40" s="48">
        <f>VLOOKUP(E40*(-1),VITPOF,2)</f>
        <v>6</v>
      </c>
      <c r="G40" s="394" t="s">
        <v>94</v>
      </c>
      <c r="H40" s="48">
        <v>0</v>
      </c>
      <c r="I40" s="265"/>
      <c r="J40" s="266">
        <v>0</v>
      </c>
      <c r="K40" s="405">
        <v>6.3</v>
      </c>
      <c r="L40" s="266">
        <f t="shared" si="0"/>
        <v>8</v>
      </c>
      <c r="M40" s="419">
        <v>3.05</v>
      </c>
      <c r="N40" s="269">
        <f t="shared" si="1"/>
        <v>4</v>
      </c>
      <c r="O40" s="398"/>
      <c r="P40" s="186">
        <f t="shared" si="2"/>
        <v>18</v>
      </c>
      <c r="Q40" s="222" t="s">
        <v>50</v>
      </c>
      <c r="R40" s="52"/>
      <c r="S40" s="489">
        <f t="shared" si="3"/>
        <v>10</v>
      </c>
      <c r="T40" s="489" t="e">
        <f t="shared" si="4"/>
        <v>#VALUE!</v>
      </c>
      <c r="U40" s="489">
        <f t="shared" si="5"/>
        <v>29</v>
      </c>
      <c r="V40" s="489">
        <f t="shared" si="6"/>
        <v>31</v>
      </c>
      <c r="W40" s="509">
        <f t="shared" si="7"/>
        <v>31</v>
      </c>
    </row>
    <row r="41" spans="1:23" s="188" customFormat="1" ht="15.75" customHeight="1">
      <c r="A41" s="482">
        <v>1915245</v>
      </c>
      <c r="B41" s="495" t="s">
        <v>162</v>
      </c>
      <c r="C41" s="484" t="s">
        <v>164</v>
      </c>
      <c r="D41" s="485" t="s">
        <v>103</v>
      </c>
      <c r="E41" s="394">
        <v>7</v>
      </c>
      <c r="F41" s="48">
        <f>VLOOKUP(E41*(-1),VITPOF,2)</f>
        <v>3</v>
      </c>
      <c r="G41" s="394" t="s">
        <v>94</v>
      </c>
      <c r="H41" s="48">
        <v>0</v>
      </c>
      <c r="I41" s="265"/>
      <c r="J41" s="266">
        <v>0</v>
      </c>
      <c r="K41" s="405">
        <v>6.4</v>
      </c>
      <c r="L41" s="266">
        <f t="shared" si="0"/>
        <v>8</v>
      </c>
      <c r="M41" s="419">
        <v>3.4</v>
      </c>
      <c r="N41" s="269">
        <f t="shared" si="1"/>
        <v>5</v>
      </c>
      <c r="O41" s="398"/>
      <c r="P41" s="186">
        <f t="shared" si="2"/>
        <v>16</v>
      </c>
      <c r="Q41" s="222" t="s">
        <v>50</v>
      </c>
      <c r="R41" s="52"/>
      <c r="S41" s="489">
        <f t="shared" si="3"/>
        <v>16</v>
      </c>
      <c r="T41" s="489" t="e">
        <f t="shared" si="4"/>
        <v>#VALUE!</v>
      </c>
      <c r="U41" s="489">
        <f t="shared" si="5"/>
        <v>27</v>
      </c>
      <c r="V41" s="489">
        <f t="shared" si="6"/>
        <v>29</v>
      </c>
      <c r="W41" s="509">
        <f t="shared" si="7"/>
        <v>32</v>
      </c>
    </row>
    <row r="42" spans="1:23" s="188" customFormat="1" ht="15.75" customHeight="1">
      <c r="A42" s="491">
        <v>1875243</v>
      </c>
      <c r="B42" s="494" t="s">
        <v>320</v>
      </c>
      <c r="C42" s="492" t="s">
        <v>210</v>
      </c>
      <c r="D42" s="491" t="s">
        <v>317</v>
      </c>
      <c r="E42" s="394" t="s">
        <v>94</v>
      </c>
      <c r="F42" s="48">
        <v>0</v>
      </c>
      <c r="G42" s="394">
        <v>8.09</v>
      </c>
      <c r="H42" s="48">
        <f>VLOOKUP(G42*(-1),HAIESPOF,2)</f>
        <v>8</v>
      </c>
      <c r="I42" s="265"/>
      <c r="J42" s="266">
        <v>0</v>
      </c>
      <c r="K42" s="405">
        <v>5.0999999999999996</v>
      </c>
      <c r="L42" s="266">
        <f t="shared" si="0"/>
        <v>3</v>
      </c>
      <c r="M42" s="419">
        <v>2.4</v>
      </c>
      <c r="N42" s="269">
        <f t="shared" si="1"/>
        <v>3</v>
      </c>
      <c r="O42" s="398"/>
      <c r="P42" s="186">
        <f t="shared" si="2"/>
        <v>14</v>
      </c>
      <c r="Q42" s="222" t="s">
        <v>50</v>
      </c>
      <c r="R42" s="52"/>
      <c r="S42" s="489" t="e">
        <f t="shared" si="3"/>
        <v>#VALUE!</v>
      </c>
      <c r="T42" s="489">
        <f t="shared" si="4"/>
        <v>17</v>
      </c>
      <c r="U42" s="489">
        <f t="shared" si="5"/>
        <v>34</v>
      </c>
      <c r="V42" s="489">
        <f t="shared" si="6"/>
        <v>34</v>
      </c>
      <c r="W42" s="509">
        <f t="shared" si="7"/>
        <v>33</v>
      </c>
    </row>
    <row r="43" spans="1:23" s="188" customFormat="1" ht="15.75" customHeight="1">
      <c r="A43" s="491">
        <v>1946419</v>
      </c>
      <c r="B43" s="494" t="s">
        <v>337</v>
      </c>
      <c r="C43" s="492" t="s">
        <v>288</v>
      </c>
      <c r="D43" s="491" t="s">
        <v>336</v>
      </c>
      <c r="E43" s="394">
        <v>6.81</v>
      </c>
      <c r="F43" s="48">
        <f>VLOOKUP(E43*(-1),VITPOF,2)</f>
        <v>3</v>
      </c>
      <c r="G43" s="394" t="s">
        <v>94</v>
      </c>
      <c r="H43" s="48">
        <v>0</v>
      </c>
      <c r="I43" s="265"/>
      <c r="J43" s="266">
        <v>0</v>
      </c>
      <c r="K43" s="405">
        <v>5.85</v>
      </c>
      <c r="L43" s="266">
        <f t="shared" si="0"/>
        <v>5</v>
      </c>
      <c r="M43" s="419">
        <v>3.1</v>
      </c>
      <c r="N43" s="269">
        <f t="shared" si="1"/>
        <v>4</v>
      </c>
      <c r="O43" s="398"/>
      <c r="P43" s="186">
        <f t="shared" si="2"/>
        <v>12</v>
      </c>
      <c r="Q43" s="222" t="s">
        <v>50</v>
      </c>
      <c r="R43" s="52"/>
      <c r="S43" s="489">
        <f t="shared" si="3"/>
        <v>14</v>
      </c>
      <c r="T43" s="489" t="e">
        <f t="shared" si="4"/>
        <v>#VALUE!</v>
      </c>
      <c r="U43" s="489">
        <f t="shared" si="5"/>
        <v>32</v>
      </c>
      <c r="V43" s="489">
        <f t="shared" si="6"/>
        <v>30</v>
      </c>
      <c r="W43" s="509">
        <f t="shared" si="7"/>
        <v>34</v>
      </c>
    </row>
  </sheetData>
  <sortState ref="A10:W43">
    <sortCondition descending="1" ref="P10:P43"/>
  </sortState>
  <mergeCells count="6">
    <mergeCell ref="S7:W7"/>
    <mergeCell ref="D2:L2"/>
    <mergeCell ref="D3:L3"/>
    <mergeCell ref="D4:K4"/>
    <mergeCell ref="D6:G6"/>
    <mergeCell ref="I6:K6"/>
  </mergeCells>
  <phoneticPr fontId="2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X44"/>
  <sheetViews>
    <sheetView zoomScale="110" zoomScaleNormal="110" workbookViewId="0">
      <pane ySplit="9" topLeftCell="A10" activePane="bottomLeft" state="frozen"/>
      <selection pane="bottomLeft" activeCell="B4" sqref="B4"/>
    </sheetView>
  </sheetViews>
  <sheetFormatPr baseColWidth="10" defaultRowHeight="12"/>
  <cols>
    <col min="1" max="1" width="8.7109375" style="426" bestFit="1" customWidth="1"/>
    <col min="2" max="2" width="22.7109375" style="426" bestFit="1" customWidth="1"/>
    <col min="3" max="3" width="11" style="426" bestFit="1" customWidth="1"/>
    <col min="4" max="4" width="6.5703125" style="426" bestFit="1" customWidth="1"/>
    <col min="5" max="5" width="5.7109375" style="453" customWidth="1"/>
    <col min="6" max="6" width="3.7109375" style="426" customWidth="1"/>
    <col min="7" max="7" width="5.7109375" style="453" customWidth="1"/>
    <col min="8" max="8" width="3.7109375" style="426" customWidth="1"/>
    <col min="9" max="9" width="5.7109375" style="454" customWidth="1"/>
    <col min="10" max="10" width="3.7109375" style="426" customWidth="1"/>
    <col min="11" max="11" width="5.7109375" style="454" customWidth="1"/>
    <col min="12" max="12" width="3.7109375" style="426" customWidth="1"/>
    <col min="13" max="13" width="5.7109375" style="454" customWidth="1"/>
    <col min="14" max="14" width="3.7109375" style="426" customWidth="1"/>
    <col min="15" max="15" width="5.42578125" style="426" bestFit="1" customWidth="1"/>
    <col min="16" max="16" width="5.7109375" style="455" customWidth="1"/>
    <col min="17" max="17" width="4.42578125" style="426" customWidth="1"/>
    <col min="18" max="18" width="4.42578125" style="450" customWidth="1"/>
    <col min="19" max="24" width="9.140625" style="450" bestFit="1" customWidth="1"/>
    <col min="25" max="16384" width="11.42578125" style="450"/>
  </cols>
  <sheetData>
    <row r="1" spans="1:24" s="427" customFormat="1" ht="15" customHeight="1">
      <c r="A1" s="467"/>
      <c r="B1" s="421"/>
      <c r="C1" s="421"/>
      <c r="D1" s="421"/>
      <c r="E1" s="420"/>
      <c r="F1" s="421"/>
      <c r="G1" s="420"/>
      <c r="H1" s="421"/>
      <c r="I1" s="422"/>
      <c r="J1" s="421"/>
      <c r="K1" s="423"/>
      <c r="L1" s="421"/>
      <c r="M1" s="422"/>
      <c r="N1" s="424"/>
      <c r="O1" s="421"/>
      <c r="P1" s="425"/>
      <c r="Q1" s="426"/>
    </row>
    <row r="2" spans="1:24" s="26" customFormat="1" ht="20.100000000000001" customHeight="1">
      <c r="A2" s="272"/>
      <c r="B2" s="32"/>
      <c r="C2" s="471"/>
      <c r="D2" s="528" t="s">
        <v>106</v>
      </c>
      <c r="E2" s="528"/>
      <c r="F2" s="528"/>
      <c r="G2" s="528"/>
      <c r="H2" s="528"/>
      <c r="I2" s="528"/>
      <c r="J2" s="528"/>
      <c r="K2" s="528"/>
      <c r="L2" s="528"/>
      <c r="M2" s="31"/>
      <c r="N2" s="34"/>
      <c r="O2" s="32"/>
      <c r="P2" s="35"/>
      <c r="Q2" s="428"/>
    </row>
    <row r="3" spans="1:24" s="26" customFormat="1" ht="20.100000000000001" customHeight="1">
      <c r="A3" s="272"/>
      <c r="B3" s="32"/>
      <c r="C3" s="32"/>
      <c r="D3" s="529" t="s">
        <v>101</v>
      </c>
      <c r="E3" s="529"/>
      <c r="F3" s="529"/>
      <c r="G3" s="529"/>
      <c r="H3" s="529"/>
      <c r="I3" s="529"/>
      <c r="J3" s="529"/>
      <c r="K3" s="529"/>
      <c r="L3" s="529"/>
      <c r="M3" s="31"/>
      <c r="N3" s="34"/>
      <c r="O3" s="32"/>
      <c r="P3" s="35"/>
      <c r="Q3" s="428"/>
    </row>
    <row r="4" spans="1:24" s="26" customFormat="1" ht="20.100000000000001" customHeight="1">
      <c r="A4" s="272"/>
      <c r="B4" s="32"/>
      <c r="C4" s="32"/>
      <c r="D4" s="530" t="s">
        <v>338</v>
      </c>
      <c r="E4" s="530"/>
      <c r="F4" s="530"/>
      <c r="G4" s="530"/>
      <c r="H4" s="530"/>
      <c r="I4" s="530"/>
      <c r="J4" s="530"/>
      <c r="K4" s="530"/>
      <c r="L4" s="262"/>
      <c r="M4" s="31"/>
      <c r="N4" s="34"/>
      <c r="O4" s="32"/>
      <c r="P4" s="35"/>
      <c r="Q4" s="428"/>
    </row>
    <row r="5" spans="1:24" s="26" customFormat="1" ht="20.100000000000001" customHeight="1">
      <c r="A5" s="272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428"/>
    </row>
    <row r="6" spans="1:24" s="26" customFormat="1" ht="15" customHeight="1">
      <c r="A6" s="272"/>
      <c r="B6" s="32"/>
      <c r="C6" s="32"/>
      <c r="D6" s="531" t="s">
        <v>58</v>
      </c>
      <c r="E6" s="531"/>
      <c r="F6" s="531"/>
      <c r="G6" s="531"/>
      <c r="H6" s="32"/>
      <c r="I6" s="536"/>
      <c r="J6" s="536"/>
      <c r="K6" s="536"/>
      <c r="L6" s="32"/>
      <c r="M6" s="31"/>
      <c r="N6" s="34"/>
      <c r="O6" s="32"/>
      <c r="P6" s="35"/>
      <c r="Q6" s="428"/>
    </row>
    <row r="7" spans="1:24" s="427" customFormat="1" ht="15" customHeight="1">
      <c r="A7" s="468"/>
      <c r="B7" s="430"/>
      <c r="C7" s="430"/>
      <c r="D7" s="430"/>
      <c r="E7" s="429"/>
      <c r="F7" s="430"/>
      <c r="G7" s="429"/>
      <c r="H7" s="430"/>
      <c r="I7" s="431"/>
      <c r="J7" s="430"/>
      <c r="K7" s="432"/>
      <c r="L7" s="430"/>
      <c r="M7" s="431"/>
      <c r="N7" s="433"/>
      <c r="O7" s="430"/>
      <c r="P7" s="434"/>
      <c r="Q7" s="426"/>
      <c r="S7" s="533" t="s">
        <v>107</v>
      </c>
      <c r="T7" s="534"/>
      <c r="U7" s="534"/>
      <c r="V7" s="534"/>
      <c r="W7" s="534"/>
      <c r="X7" s="535"/>
    </row>
    <row r="8" spans="1:24" s="427" customFormat="1" ht="6.75" customHeight="1">
      <c r="A8" s="469"/>
      <c r="B8" s="436"/>
      <c r="C8" s="436"/>
      <c r="D8" s="436"/>
      <c r="E8" s="435"/>
      <c r="F8" s="436"/>
      <c r="G8" s="435"/>
      <c r="H8" s="436"/>
      <c r="I8" s="437"/>
      <c r="J8" s="436"/>
      <c r="K8" s="438"/>
      <c r="L8" s="436"/>
      <c r="M8" s="437"/>
      <c r="N8" s="439"/>
      <c r="O8" s="436"/>
      <c r="P8" s="440"/>
      <c r="Q8" s="426"/>
    </row>
    <row r="9" spans="1:24" ht="15.75" customHeight="1">
      <c r="A9" s="441" t="s">
        <v>13</v>
      </c>
      <c r="B9" s="472" t="s">
        <v>60</v>
      </c>
      <c r="C9" s="441" t="s">
        <v>11</v>
      </c>
      <c r="D9" s="441" t="s">
        <v>12</v>
      </c>
      <c r="E9" s="442" t="s">
        <v>14</v>
      </c>
      <c r="F9" s="443" t="s">
        <v>15</v>
      </c>
      <c r="G9" s="442" t="s">
        <v>16</v>
      </c>
      <c r="H9" s="443" t="s">
        <v>15</v>
      </c>
      <c r="I9" s="444" t="s">
        <v>17</v>
      </c>
      <c r="J9" s="445" t="s">
        <v>15</v>
      </c>
      <c r="K9" s="444" t="s">
        <v>18</v>
      </c>
      <c r="L9" s="445" t="s">
        <v>15</v>
      </c>
      <c r="M9" s="446" t="s">
        <v>19</v>
      </c>
      <c r="N9" s="447" t="s">
        <v>15</v>
      </c>
      <c r="O9" s="448" t="s">
        <v>57</v>
      </c>
      <c r="P9" s="449" t="s">
        <v>20</v>
      </c>
      <c r="Q9" s="441" t="s">
        <v>21</v>
      </c>
      <c r="S9" s="479" t="s">
        <v>14</v>
      </c>
      <c r="T9" s="479" t="s">
        <v>16</v>
      </c>
      <c r="U9" s="480" t="s">
        <v>17</v>
      </c>
      <c r="V9" s="480" t="s">
        <v>18</v>
      </c>
      <c r="W9" s="481" t="s">
        <v>19</v>
      </c>
      <c r="X9" s="451" t="s">
        <v>20</v>
      </c>
    </row>
    <row r="10" spans="1:24" ht="15.75" customHeight="1">
      <c r="A10" s="497">
        <v>1665302</v>
      </c>
      <c r="B10" s="498" t="s">
        <v>186</v>
      </c>
      <c r="C10" s="499" t="s">
        <v>187</v>
      </c>
      <c r="D10" s="491" t="s">
        <v>103</v>
      </c>
      <c r="E10" s="500">
        <v>5.2</v>
      </c>
      <c r="F10" s="48">
        <f>VLOOKUP(E10*(-1),VITPOF,2)</f>
        <v>20</v>
      </c>
      <c r="G10" s="500" t="s">
        <v>94</v>
      </c>
      <c r="H10" s="48">
        <v>0</v>
      </c>
      <c r="I10" s="405" t="s">
        <v>94</v>
      </c>
      <c r="J10" s="266">
        <v>0</v>
      </c>
      <c r="K10" s="474">
        <v>9.35</v>
      </c>
      <c r="L10" s="266">
        <f t="shared" ref="L10:L44" si="0">VLOOKUP(K10,PENTPOF,2)</f>
        <v>23</v>
      </c>
      <c r="M10" s="502">
        <v>7.7</v>
      </c>
      <c r="N10" s="269">
        <f t="shared" ref="N10:N44" si="1">VLOOKUP(M10,MBPOF,2)</f>
        <v>22</v>
      </c>
      <c r="O10" s="399"/>
      <c r="P10" s="451">
        <f t="shared" ref="P10:P44" si="2">F10+H10+J10+L10+N10</f>
        <v>65</v>
      </c>
      <c r="Q10" s="452" t="s">
        <v>51</v>
      </c>
      <c r="S10" s="506">
        <f t="shared" ref="S10:S44" si="3">RANK(E10,$E$10:$E$44,2)</f>
        <v>3</v>
      </c>
      <c r="T10" s="506" t="e">
        <f t="shared" ref="T10:T44" si="4">RANK(G10,$G$10:$G$44,2)</f>
        <v>#VALUE!</v>
      </c>
      <c r="U10" s="506" t="e">
        <f t="shared" ref="U10:U44" si="5">RANK(I10,$I$10:$I$44,0)</f>
        <v>#VALUE!</v>
      </c>
      <c r="V10" s="506">
        <f t="shared" ref="V10:V44" si="6">RANK(K10,$K$10:$K$44,0)</f>
        <v>7</v>
      </c>
      <c r="W10" s="506">
        <f t="shared" ref="W10:W44" si="7">RANK(M10,$M$10:$M$44,0)</f>
        <v>3</v>
      </c>
      <c r="X10" s="510">
        <f t="shared" ref="X10:X44" si="8">RANK(P10,$P$10:$P$44,0)</f>
        <v>1</v>
      </c>
    </row>
    <row r="11" spans="1:24" ht="15.75" customHeight="1">
      <c r="A11" s="497">
        <v>1929473</v>
      </c>
      <c r="B11" s="498" t="s">
        <v>175</v>
      </c>
      <c r="C11" s="499" t="s">
        <v>176</v>
      </c>
      <c r="D11" s="491" t="s">
        <v>103</v>
      </c>
      <c r="E11" s="500" t="s">
        <v>94</v>
      </c>
      <c r="F11" s="48">
        <v>0</v>
      </c>
      <c r="G11" s="500">
        <v>6.73</v>
      </c>
      <c r="H11" s="48">
        <f>VLOOKUP(G11*(-1),HAIESPOF,2)</f>
        <v>19</v>
      </c>
      <c r="I11" s="405" t="s">
        <v>94</v>
      </c>
      <c r="J11" s="266">
        <v>0</v>
      </c>
      <c r="K11" s="474">
        <v>9.4</v>
      </c>
      <c r="L11" s="266">
        <f t="shared" si="0"/>
        <v>23</v>
      </c>
      <c r="M11" s="502">
        <v>7.55</v>
      </c>
      <c r="N11" s="269">
        <f t="shared" si="1"/>
        <v>22</v>
      </c>
      <c r="O11" s="399"/>
      <c r="P11" s="451">
        <f t="shared" si="2"/>
        <v>64</v>
      </c>
      <c r="Q11" s="452" t="s">
        <v>51</v>
      </c>
      <c r="S11" s="506" t="e">
        <f t="shared" si="3"/>
        <v>#VALUE!</v>
      </c>
      <c r="T11" s="506">
        <f t="shared" si="4"/>
        <v>5</v>
      </c>
      <c r="U11" s="506" t="e">
        <f t="shared" si="5"/>
        <v>#VALUE!</v>
      </c>
      <c r="V11" s="506">
        <f t="shared" si="6"/>
        <v>4</v>
      </c>
      <c r="W11" s="506">
        <f t="shared" si="7"/>
        <v>4</v>
      </c>
      <c r="X11" s="510">
        <f t="shared" si="8"/>
        <v>2</v>
      </c>
    </row>
    <row r="12" spans="1:24" ht="15.75" customHeight="1">
      <c r="A12" s="497">
        <v>1586574</v>
      </c>
      <c r="B12" s="498" t="s">
        <v>177</v>
      </c>
      <c r="C12" s="499" t="s">
        <v>178</v>
      </c>
      <c r="D12" s="491" t="s">
        <v>103</v>
      </c>
      <c r="E12" s="500">
        <v>5.15</v>
      </c>
      <c r="F12" s="48">
        <f>VLOOKUP(E12*(-1),VITPOF,2)</f>
        <v>20</v>
      </c>
      <c r="G12" s="500" t="s">
        <v>94</v>
      </c>
      <c r="H12" s="48">
        <v>0</v>
      </c>
      <c r="I12" s="405" t="s">
        <v>94</v>
      </c>
      <c r="J12" s="266">
        <v>0</v>
      </c>
      <c r="K12" s="474">
        <v>9.3000000000000007</v>
      </c>
      <c r="L12" s="266">
        <f t="shared" si="0"/>
        <v>23</v>
      </c>
      <c r="M12" s="502">
        <v>7.4</v>
      </c>
      <c r="N12" s="269">
        <f t="shared" si="1"/>
        <v>21</v>
      </c>
      <c r="O12" s="399"/>
      <c r="P12" s="451">
        <f t="shared" si="2"/>
        <v>64</v>
      </c>
      <c r="Q12" s="452" t="s">
        <v>51</v>
      </c>
      <c r="S12" s="506">
        <f t="shared" si="3"/>
        <v>1</v>
      </c>
      <c r="T12" s="506" t="e">
        <f t="shared" si="4"/>
        <v>#VALUE!</v>
      </c>
      <c r="U12" s="506" t="e">
        <f t="shared" si="5"/>
        <v>#VALUE!</v>
      </c>
      <c r="V12" s="506">
        <f t="shared" si="6"/>
        <v>8</v>
      </c>
      <c r="W12" s="506">
        <f t="shared" si="7"/>
        <v>7</v>
      </c>
      <c r="X12" s="510">
        <f t="shared" si="8"/>
        <v>2</v>
      </c>
    </row>
    <row r="13" spans="1:24" ht="15.75" customHeight="1">
      <c r="A13" s="497">
        <v>1878491</v>
      </c>
      <c r="B13" s="498" t="s">
        <v>184</v>
      </c>
      <c r="C13" s="499" t="s">
        <v>185</v>
      </c>
      <c r="D13" s="491" t="s">
        <v>103</v>
      </c>
      <c r="E13" s="500">
        <v>5.23</v>
      </c>
      <c r="F13" s="48">
        <f>VLOOKUP(E13*(-1),VITPOF,2)</f>
        <v>19</v>
      </c>
      <c r="G13" s="500" t="s">
        <v>94</v>
      </c>
      <c r="H13" s="48">
        <v>0</v>
      </c>
      <c r="I13" s="405" t="s">
        <v>94</v>
      </c>
      <c r="J13" s="266">
        <v>0</v>
      </c>
      <c r="K13" s="474">
        <v>9.4</v>
      </c>
      <c r="L13" s="266">
        <f t="shared" si="0"/>
        <v>23</v>
      </c>
      <c r="M13" s="502">
        <v>7.55</v>
      </c>
      <c r="N13" s="269">
        <f t="shared" si="1"/>
        <v>22</v>
      </c>
      <c r="O13" s="399"/>
      <c r="P13" s="451">
        <f t="shared" si="2"/>
        <v>64</v>
      </c>
      <c r="Q13" s="452" t="s">
        <v>51</v>
      </c>
      <c r="S13" s="506">
        <f t="shared" si="3"/>
        <v>4</v>
      </c>
      <c r="T13" s="506" t="e">
        <f t="shared" si="4"/>
        <v>#VALUE!</v>
      </c>
      <c r="U13" s="506" t="e">
        <f t="shared" si="5"/>
        <v>#VALUE!</v>
      </c>
      <c r="V13" s="506">
        <f t="shared" si="6"/>
        <v>4</v>
      </c>
      <c r="W13" s="506">
        <f t="shared" si="7"/>
        <v>4</v>
      </c>
      <c r="X13" s="510">
        <f t="shared" si="8"/>
        <v>2</v>
      </c>
    </row>
    <row r="14" spans="1:24" ht="15.75" customHeight="1">
      <c r="A14" s="497">
        <v>1878576</v>
      </c>
      <c r="B14" s="498" t="s">
        <v>179</v>
      </c>
      <c r="C14" s="499" t="s">
        <v>180</v>
      </c>
      <c r="D14" s="491" t="s">
        <v>103</v>
      </c>
      <c r="E14" s="500">
        <v>5.55</v>
      </c>
      <c r="F14" s="48">
        <f>VLOOKUP(E14*(-1),VITPOF,2)</f>
        <v>14</v>
      </c>
      <c r="G14" s="500" t="s">
        <v>94</v>
      </c>
      <c r="H14" s="48">
        <v>0</v>
      </c>
      <c r="I14" s="405" t="s">
        <v>94</v>
      </c>
      <c r="J14" s="266">
        <v>0</v>
      </c>
      <c r="K14" s="474">
        <v>9.6</v>
      </c>
      <c r="L14" s="266">
        <f t="shared" si="0"/>
        <v>24</v>
      </c>
      <c r="M14" s="502">
        <v>8.25</v>
      </c>
      <c r="N14" s="269">
        <f t="shared" si="1"/>
        <v>24</v>
      </c>
      <c r="O14" s="399"/>
      <c r="P14" s="451">
        <f t="shared" si="2"/>
        <v>62</v>
      </c>
      <c r="Q14" s="452" t="s">
        <v>51</v>
      </c>
      <c r="S14" s="506">
        <f t="shared" si="3"/>
        <v>10</v>
      </c>
      <c r="T14" s="506" t="e">
        <f t="shared" si="4"/>
        <v>#VALUE!</v>
      </c>
      <c r="U14" s="506" t="e">
        <f t="shared" si="5"/>
        <v>#VALUE!</v>
      </c>
      <c r="V14" s="506">
        <f t="shared" si="6"/>
        <v>2</v>
      </c>
      <c r="W14" s="506">
        <f t="shared" si="7"/>
        <v>1</v>
      </c>
      <c r="X14" s="510">
        <f t="shared" si="8"/>
        <v>5</v>
      </c>
    </row>
    <row r="15" spans="1:24" ht="15.75" customHeight="1">
      <c r="A15" s="497">
        <v>1667597</v>
      </c>
      <c r="B15" s="498" t="s">
        <v>198</v>
      </c>
      <c r="C15" s="499" t="s">
        <v>199</v>
      </c>
      <c r="D15" s="491" t="s">
        <v>103</v>
      </c>
      <c r="E15" s="500">
        <v>5.36</v>
      </c>
      <c r="F15" s="48">
        <f>VLOOKUP(E15*(-1),VITPOF,2)</f>
        <v>17</v>
      </c>
      <c r="G15" s="500" t="s">
        <v>94</v>
      </c>
      <c r="H15" s="48">
        <v>0</v>
      </c>
      <c r="I15" s="405" t="s">
        <v>94</v>
      </c>
      <c r="J15" s="266">
        <v>0</v>
      </c>
      <c r="K15" s="474">
        <v>9.5</v>
      </c>
      <c r="L15" s="266">
        <f t="shared" si="0"/>
        <v>24</v>
      </c>
      <c r="M15" s="502">
        <v>7.25</v>
      </c>
      <c r="N15" s="269">
        <f t="shared" si="1"/>
        <v>21</v>
      </c>
      <c r="O15" s="399"/>
      <c r="P15" s="451">
        <f t="shared" si="2"/>
        <v>62</v>
      </c>
      <c r="Q15" s="452" t="s">
        <v>51</v>
      </c>
      <c r="S15" s="506">
        <f t="shared" si="3"/>
        <v>6</v>
      </c>
      <c r="T15" s="506" t="e">
        <f t="shared" si="4"/>
        <v>#VALUE!</v>
      </c>
      <c r="U15" s="506" t="e">
        <f t="shared" si="5"/>
        <v>#VALUE!</v>
      </c>
      <c r="V15" s="506">
        <f t="shared" si="6"/>
        <v>3</v>
      </c>
      <c r="W15" s="506">
        <f t="shared" si="7"/>
        <v>9</v>
      </c>
      <c r="X15" s="510">
        <f t="shared" si="8"/>
        <v>5</v>
      </c>
    </row>
    <row r="16" spans="1:24" ht="15.75" customHeight="1">
      <c r="A16" s="491">
        <v>1784026</v>
      </c>
      <c r="B16" s="501" t="s">
        <v>270</v>
      </c>
      <c r="C16" s="492" t="s">
        <v>271</v>
      </c>
      <c r="D16" s="491" t="s">
        <v>253</v>
      </c>
      <c r="E16" s="500">
        <v>5.15</v>
      </c>
      <c r="F16" s="48">
        <f>VLOOKUP(E16*(-1),VITPOF,2)</f>
        <v>20</v>
      </c>
      <c r="G16" s="500" t="s">
        <v>94</v>
      </c>
      <c r="H16" s="48">
        <v>0</v>
      </c>
      <c r="I16" s="405" t="s">
        <v>94</v>
      </c>
      <c r="J16" s="266">
        <v>0</v>
      </c>
      <c r="K16" s="474">
        <v>8.35</v>
      </c>
      <c r="L16" s="266">
        <f t="shared" si="0"/>
        <v>18</v>
      </c>
      <c r="M16" s="502">
        <v>8.1999999999999993</v>
      </c>
      <c r="N16" s="269">
        <f t="shared" si="1"/>
        <v>24</v>
      </c>
      <c r="O16" s="399"/>
      <c r="P16" s="451">
        <f t="shared" si="2"/>
        <v>62</v>
      </c>
      <c r="Q16" s="452" t="s">
        <v>51</v>
      </c>
      <c r="S16" s="506">
        <f t="shared" si="3"/>
        <v>1</v>
      </c>
      <c r="T16" s="506" t="e">
        <f t="shared" si="4"/>
        <v>#VALUE!</v>
      </c>
      <c r="U16" s="506" t="e">
        <f t="shared" si="5"/>
        <v>#VALUE!</v>
      </c>
      <c r="V16" s="506">
        <f t="shared" si="6"/>
        <v>19</v>
      </c>
      <c r="W16" s="506">
        <f t="shared" si="7"/>
        <v>2</v>
      </c>
      <c r="X16" s="510">
        <f t="shared" si="8"/>
        <v>5</v>
      </c>
    </row>
    <row r="17" spans="1:24" ht="15.75" customHeight="1">
      <c r="A17" s="490">
        <v>1573231</v>
      </c>
      <c r="B17" s="498" t="s">
        <v>310</v>
      </c>
      <c r="C17" s="492" t="s">
        <v>296</v>
      </c>
      <c r="D17" s="491" t="s">
        <v>249</v>
      </c>
      <c r="E17" s="500" t="s">
        <v>94</v>
      </c>
      <c r="F17" s="48">
        <v>0</v>
      </c>
      <c r="G17" s="500">
        <v>7.01</v>
      </c>
      <c r="H17" s="48">
        <f>VLOOKUP(G17*(-1),HAIESPOF,2)</f>
        <v>16</v>
      </c>
      <c r="I17" s="405" t="s">
        <v>94</v>
      </c>
      <c r="J17" s="266">
        <v>0</v>
      </c>
      <c r="K17" s="474">
        <v>9.9</v>
      </c>
      <c r="L17" s="266">
        <f t="shared" si="0"/>
        <v>26</v>
      </c>
      <c r="M17" s="502">
        <v>6.7</v>
      </c>
      <c r="N17" s="269">
        <f t="shared" si="1"/>
        <v>18</v>
      </c>
      <c r="O17" s="399"/>
      <c r="P17" s="451">
        <f t="shared" si="2"/>
        <v>60</v>
      </c>
      <c r="Q17" s="452" t="s">
        <v>51</v>
      </c>
      <c r="S17" s="506" t="e">
        <f t="shared" si="3"/>
        <v>#VALUE!</v>
      </c>
      <c r="T17" s="506">
        <f t="shared" si="4"/>
        <v>8</v>
      </c>
      <c r="U17" s="506" t="e">
        <f t="shared" si="5"/>
        <v>#VALUE!</v>
      </c>
      <c r="V17" s="506">
        <f t="shared" si="6"/>
        <v>1</v>
      </c>
      <c r="W17" s="506">
        <f t="shared" si="7"/>
        <v>16</v>
      </c>
      <c r="X17" s="510">
        <f t="shared" si="8"/>
        <v>8</v>
      </c>
    </row>
    <row r="18" spans="1:24" ht="15.75" customHeight="1">
      <c r="A18" s="491">
        <v>1596059</v>
      </c>
      <c r="B18" s="501" t="s">
        <v>328</v>
      </c>
      <c r="C18" s="492" t="s">
        <v>331</v>
      </c>
      <c r="D18" s="491" t="s">
        <v>317</v>
      </c>
      <c r="E18" s="500" t="s">
        <v>94</v>
      </c>
      <c r="F18" s="48">
        <v>0</v>
      </c>
      <c r="G18" s="500">
        <v>6.7</v>
      </c>
      <c r="H18" s="48">
        <f>VLOOKUP(G18*(-1),HAIESPOF,2)</f>
        <v>20</v>
      </c>
      <c r="I18" s="405" t="s">
        <v>94</v>
      </c>
      <c r="J18" s="266">
        <v>0</v>
      </c>
      <c r="K18" s="474">
        <v>9.15</v>
      </c>
      <c r="L18" s="266">
        <f t="shared" si="0"/>
        <v>22</v>
      </c>
      <c r="M18" s="502">
        <v>6.55</v>
      </c>
      <c r="N18" s="269">
        <f t="shared" si="1"/>
        <v>18</v>
      </c>
      <c r="O18" s="399"/>
      <c r="P18" s="451">
        <f t="shared" si="2"/>
        <v>60</v>
      </c>
      <c r="Q18" s="452" t="s">
        <v>51</v>
      </c>
      <c r="S18" s="506" t="e">
        <f t="shared" si="3"/>
        <v>#VALUE!</v>
      </c>
      <c r="T18" s="506">
        <f t="shared" si="4"/>
        <v>3</v>
      </c>
      <c r="U18" s="506" t="e">
        <f t="shared" si="5"/>
        <v>#VALUE!</v>
      </c>
      <c r="V18" s="506">
        <f t="shared" si="6"/>
        <v>11</v>
      </c>
      <c r="W18" s="506">
        <f t="shared" si="7"/>
        <v>17</v>
      </c>
      <c r="X18" s="510">
        <f t="shared" si="8"/>
        <v>8</v>
      </c>
    </row>
    <row r="19" spans="1:24" ht="15.75" customHeight="1">
      <c r="A19" s="497">
        <v>1595185</v>
      </c>
      <c r="B19" s="498" t="s">
        <v>130</v>
      </c>
      <c r="C19" s="499" t="s">
        <v>202</v>
      </c>
      <c r="D19" s="491" t="s">
        <v>103</v>
      </c>
      <c r="E19" s="500" t="s">
        <v>94</v>
      </c>
      <c r="F19" s="48">
        <v>0</v>
      </c>
      <c r="G19" s="500">
        <v>6.53</v>
      </c>
      <c r="H19" s="48">
        <f>VLOOKUP(G19*(-1),HAIESPOF,2)</f>
        <v>20</v>
      </c>
      <c r="I19" s="405" t="s">
        <v>94</v>
      </c>
      <c r="J19" s="266">
        <v>0</v>
      </c>
      <c r="K19" s="474">
        <v>8.6</v>
      </c>
      <c r="L19" s="266">
        <f t="shared" si="0"/>
        <v>19</v>
      </c>
      <c r="M19" s="502">
        <v>7.1</v>
      </c>
      <c r="N19" s="269">
        <f t="shared" si="1"/>
        <v>20</v>
      </c>
      <c r="O19" s="399"/>
      <c r="P19" s="451">
        <f t="shared" si="2"/>
        <v>59</v>
      </c>
      <c r="Q19" s="452" t="s">
        <v>51</v>
      </c>
      <c r="S19" s="506" t="e">
        <f t="shared" si="3"/>
        <v>#VALUE!</v>
      </c>
      <c r="T19" s="506">
        <f t="shared" si="4"/>
        <v>2</v>
      </c>
      <c r="U19" s="506" t="e">
        <f t="shared" si="5"/>
        <v>#VALUE!</v>
      </c>
      <c r="V19" s="506">
        <f t="shared" si="6"/>
        <v>15</v>
      </c>
      <c r="W19" s="506">
        <f t="shared" si="7"/>
        <v>12</v>
      </c>
      <c r="X19" s="510">
        <f t="shared" si="8"/>
        <v>10</v>
      </c>
    </row>
    <row r="20" spans="1:24" ht="15.75" customHeight="1">
      <c r="A20" s="491">
        <v>1784047</v>
      </c>
      <c r="B20" s="501" t="s">
        <v>275</v>
      </c>
      <c r="C20" s="492" t="s">
        <v>133</v>
      </c>
      <c r="D20" s="491" t="s">
        <v>253</v>
      </c>
      <c r="E20" s="500" t="s">
        <v>94</v>
      </c>
      <c r="F20" s="48">
        <v>0</v>
      </c>
      <c r="G20" s="500">
        <v>6.72</v>
      </c>
      <c r="H20" s="48">
        <f>VLOOKUP(G20*(-1),HAIESPOF,2)</f>
        <v>19</v>
      </c>
      <c r="I20" s="405" t="s">
        <v>94</v>
      </c>
      <c r="J20" s="266">
        <v>0</v>
      </c>
      <c r="K20" s="474">
        <v>8.6</v>
      </c>
      <c r="L20" s="266">
        <f t="shared" si="0"/>
        <v>19</v>
      </c>
      <c r="M20" s="502">
        <v>7.45</v>
      </c>
      <c r="N20" s="269">
        <f t="shared" si="1"/>
        <v>21</v>
      </c>
      <c r="O20" s="399"/>
      <c r="P20" s="451">
        <f t="shared" si="2"/>
        <v>59</v>
      </c>
      <c r="Q20" s="452" t="s">
        <v>51</v>
      </c>
      <c r="S20" s="506" t="e">
        <f t="shared" si="3"/>
        <v>#VALUE!</v>
      </c>
      <c r="T20" s="506">
        <f t="shared" si="4"/>
        <v>4</v>
      </c>
      <c r="U20" s="506" t="e">
        <f t="shared" si="5"/>
        <v>#VALUE!</v>
      </c>
      <c r="V20" s="506">
        <f t="shared" si="6"/>
        <v>15</v>
      </c>
      <c r="W20" s="506">
        <f t="shared" si="7"/>
        <v>6</v>
      </c>
      <c r="X20" s="510">
        <f t="shared" si="8"/>
        <v>10</v>
      </c>
    </row>
    <row r="21" spans="1:24" ht="15.75" customHeight="1">
      <c r="A21" s="497">
        <v>1774929</v>
      </c>
      <c r="B21" s="498" t="s">
        <v>196</v>
      </c>
      <c r="C21" s="499" t="s">
        <v>197</v>
      </c>
      <c r="D21" s="491" t="s">
        <v>103</v>
      </c>
      <c r="E21" s="500">
        <v>5.34</v>
      </c>
      <c r="F21" s="48">
        <f>VLOOKUP(E21*(-1),VITPOF,2)</f>
        <v>17</v>
      </c>
      <c r="G21" s="500" t="s">
        <v>94</v>
      </c>
      <c r="H21" s="48">
        <v>0</v>
      </c>
      <c r="I21" s="405" t="s">
        <v>94</v>
      </c>
      <c r="J21" s="266">
        <v>0</v>
      </c>
      <c r="K21" s="474">
        <v>9.25</v>
      </c>
      <c r="L21" s="266">
        <f t="shared" si="0"/>
        <v>22</v>
      </c>
      <c r="M21" s="502">
        <v>6.9</v>
      </c>
      <c r="N21" s="269">
        <f t="shared" si="1"/>
        <v>19</v>
      </c>
      <c r="O21" s="399"/>
      <c r="P21" s="451">
        <f t="shared" si="2"/>
        <v>58</v>
      </c>
      <c r="Q21" s="452" t="s">
        <v>51</v>
      </c>
      <c r="S21" s="506">
        <f t="shared" si="3"/>
        <v>5</v>
      </c>
      <c r="T21" s="506" t="e">
        <f t="shared" si="4"/>
        <v>#VALUE!</v>
      </c>
      <c r="U21" s="506" t="e">
        <f t="shared" si="5"/>
        <v>#VALUE!</v>
      </c>
      <c r="V21" s="506">
        <f t="shared" si="6"/>
        <v>10</v>
      </c>
      <c r="W21" s="506">
        <f t="shared" si="7"/>
        <v>14</v>
      </c>
      <c r="X21" s="510">
        <f t="shared" si="8"/>
        <v>12</v>
      </c>
    </row>
    <row r="22" spans="1:24" ht="15.75" customHeight="1">
      <c r="A22" s="490">
        <v>1840712</v>
      </c>
      <c r="B22" s="498" t="s">
        <v>297</v>
      </c>
      <c r="C22" s="492" t="s">
        <v>298</v>
      </c>
      <c r="D22" s="491" t="s">
        <v>249</v>
      </c>
      <c r="E22" s="500">
        <v>5.57</v>
      </c>
      <c r="F22" s="48">
        <f>VLOOKUP(E22*(-1),VITPOF,2)</f>
        <v>14</v>
      </c>
      <c r="G22" s="500" t="s">
        <v>94</v>
      </c>
      <c r="H22" s="48">
        <v>0</v>
      </c>
      <c r="I22" s="405" t="s">
        <v>94</v>
      </c>
      <c r="J22" s="266">
        <v>0</v>
      </c>
      <c r="K22" s="474">
        <v>9.3000000000000007</v>
      </c>
      <c r="L22" s="266">
        <f t="shared" si="0"/>
        <v>23</v>
      </c>
      <c r="M22" s="502">
        <v>7</v>
      </c>
      <c r="N22" s="269">
        <f t="shared" si="1"/>
        <v>20</v>
      </c>
      <c r="O22" s="399"/>
      <c r="P22" s="451">
        <f t="shared" si="2"/>
        <v>57</v>
      </c>
      <c r="Q22" s="452" t="s">
        <v>51</v>
      </c>
      <c r="S22" s="506">
        <f t="shared" si="3"/>
        <v>11</v>
      </c>
      <c r="T22" s="506" t="e">
        <f t="shared" si="4"/>
        <v>#VALUE!</v>
      </c>
      <c r="U22" s="506" t="e">
        <f t="shared" si="5"/>
        <v>#VALUE!</v>
      </c>
      <c r="V22" s="506">
        <f t="shared" si="6"/>
        <v>8</v>
      </c>
      <c r="W22" s="506">
        <f t="shared" si="7"/>
        <v>13</v>
      </c>
      <c r="X22" s="510">
        <f t="shared" si="8"/>
        <v>13</v>
      </c>
    </row>
    <row r="23" spans="1:24" ht="15.75" customHeight="1">
      <c r="A23" s="497">
        <v>1586563</v>
      </c>
      <c r="B23" s="498" t="s">
        <v>132</v>
      </c>
      <c r="C23" s="499" t="s">
        <v>203</v>
      </c>
      <c r="D23" s="491" t="s">
        <v>103</v>
      </c>
      <c r="E23" s="500">
        <v>5.6</v>
      </c>
      <c r="F23" s="48">
        <f>VLOOKUP(E23*(-1),VITPOF,2)</f>
        <v>14</v>
      </c>
      <c r="G23" s="500" t="s">
        <v>94</v>
      </c>
      <c r="H23" s="48">
        <v>0</v>
      </c>
      <c r="I23" s="405" t="s">
        <v>94</v>
      </c>
      <c r="J23" s="266">
        <v>0</v>
      </c>
      <c r="K23" s="474">
        <v>9.4</v>
      </c>
      <c r="L23" s="266">
        <f t="shared" si="0"/>
        <v>23</v>
      </c>
      <c r="M23" s="502">
        <v>6.9</v>
      </c>
      <c r="N23" s="269">
        <f t="shared" si="1"/>
        <v>19</v>
      </c>
      <c r="O23" s="399"/>
      <c r="P23" s="451">
        <f t="shared" si="2"/>
        <v>56</v>
      </c>
      <c r="Q23" s="452" t="s">
        <v>51</v>
      </c>
      <c r="S23" s="506">
        <f t="shared" si="3"/>
        <v>12</v>
      </c>
      <c r="T23" s="506" t="e">
        <f t="shared" si="4"/>
        <v>#VALUE!</v>
      </c>
      <c r="U23" s="506" t="e">
        <f t="shared" si="5"/>
        <v>#VALUE!</v>
      </c>
      <c r="V23" s="506">
        <f t="shared" si="6"/>
        <v>4</v>
      </c>
      <c r="W23" s="506">
        <f t="shared" si="7"/>
        <v>14</v>
      </c>
      <c r="X23" s="510">
        <f t="shared" si="8"/>
        <v>14</v>
      </c>
    </row>
    <row r="24" spans="1:24" ht="15.75" customHeight="1">
      <c r="A24" s="490">
        <v>1932889</v>
      </c>
      <c r="B24" s="498" t="s">
        <v>308</v>
      </c>
      <c r="C24" s="492" t="s">
        <v>309</v>
      </c>
      <c r="D24" s="491" t="s">
        <v>249</v>
      </c>
      <c r="E24" s="500" t="s">
        <v>94</v>
      </c>
      <c r="F24" s="48">
        <v>0</v>
      </c>
      <c r="G24" s="500">
        <v>6.46</v>
      </c>
      <c r="H24" s="48">
        <f>VLOOKUP(G24*(-1),HAIESPOF,2)</f>
        <v>21</v>
      </c>
      <c r="I24" s="405" t="s">
        <v>94</v>
      </c>
      <c r="J24" s="266">
        <v>0</v>
      </c>
      <c r="K24" s="474">
        <v>9.1</v>
      </c>
      <c r="L24" s="266">
        <f t="shared" si="0"/>
        <v>22</v>
      </c>
      <c r="M24" s="502">
        <v>5.3</v>
      </c>
      <c r="N24" s="269">
        <f t="shared" si="1"/>
        <v>13</v>
      </c>
      <c r="O24" s="399"/>
      <c r="P24" s="451">
        <f t="shared" si="2"/>
        <v>56</v>
      </c>
      <c r="Q24" s="452" t="s">
        <v>51</v>
      </c>
      <c r="S24" s="506" t="e">
        <f t="shared" si="3"/>
        <v>#VALUE!</v>
      </c>
      <c r="T24" s="506">
        <f t="shared" si="4"/>
        <v>1</v>
      </c>
      <c r="U24" s="506" t="e">
        <f t="shared" si="5"/>
        <v>#VALUE!</v>
      </c>
      <c r="V24" s="506">
        <f t="shared" si="6"/>
        <v>12</v>
      </c>
      <c r="W24" s="506">
        <f t="shared" si="7"/>
        <v>26</v>
      </c>
      <c r="X24" s="510">
        <f t="shared" si="8"/>
        <v>14</v>
      </c>
    </row>
    <row r="25" spans="1:24" ht="15.75" customHeight="1">
      <c r="A25" s="497">
        <v>1925774</v>
      </c>
      <c r="B25" s="498" t="s">
        <v>188</v>
      </c>
      <c r="C25" s="499" t="s">
        <v>189</v>
      </c>
      <c r="D25" s="491" t="s">
        <v>103</v>
      </c>
      <c r="E25" s="500">
        <v>5.41</v>
      </c>
      <c r="F25" s="48">
        <f>VLOOKUP(E25*(-1),VITPOF,2)</f>
        <v>16</v>
      </c>
      <c r="G25" s="500" t="s">
        <v>94</v>
      </c>
      <c r="H25" s="48">
        <v>0</v>
      </c>
      <c r="I25" s="405" t="s">
        <v>94</v>
      </c>
      <c r="J25" s="266">
        <v>0</v>
      </c>
      <c r="K25" s="474">
        <v>8.9</v>
      </c>
      <c r="L25" s="266">
        <f t="shared" si="0"/>
        <v>21</v>
      </c>
      <c r="M25" s="502">
        <v>6.1</v>
      </c>
      <c r="N25" s="269">
        <f t="shared" si="1"/>
        <v>16</v>
      </c>
      <c r="O25" s="399"/>
      <c r="P25" s="451">
        <f t="shared" si="2"/>
        <v>53</v>
      </c>
      <c r="Q25" s="452" t="s">
        <v>51</v>
      </c>
      <c r="S25" s="506">
        <f t="shared" si="3"/>
        <v>7</v>
      </c>
      <c r="T25" s="506" t="e">
        <f t="shared" si="4"/>
        <v>#VALUE!</v>
      </c>
      <c r="U25" s="506" t="e">
        <f t="shared" si="5"/>
        <v>#VALUE!</v>
      </c>
      <c r="V25" s="506">
        <f t="shared" si="6"/>
        <v>13</v>
      </c>
      <c r="W25" s="506">
        <f t="shared" si="7"/>
        <v>20</v>
      </c>
      <c r="X25" s="510">
        <f t="shared" si="8"/>
        <v>16</v>
      </c>
    </row>
    <row r="26" spans="1:24" ht="15.75" customHeight="1">
      <c r="A26" s="490">
        <v>1935143</v>
      </c>
      <c r="B26" s="498" t="s">
        <v>311</v>
      </c>
      <c r="C26" s="492" t="s">
        <v>312</v>
      </c>
      <c r="D26" s="491" t="s">
        <v>249</v>
      </c>
      <c r="E26" s="500">
        <v>5.73</v>
      </c>
      <c r="F26" s="48">
        <f>VLOOKUP(E26*(-1),VITPOF,2)</f>
        <v>11</v>
      </c>
      <c r="G26" s="500" t="s">
        <v>94</v>
      </c>
      <c r="H26" s="48">
        <v>0</v>
      </c>
      <c r="I26" s="405" t="s">
        <v>94</v>
      </c>
      <c r="J26" s="266">
        <v>0</v>
      </c>
      <c r="K26" s="474">
        <v>8.85</v>
      </c>
      <c r="L26" s="266">
        <f t="shared" si="0"/>
        <v>20</v>
      </c>
      <c r="M26" s="502">
        <v>7.15</v>
      </c>
      <c r="N26" s="269">
        <f t="shared" si="1"/>
        <v>20</v>
      </c>
      <c r="O26" s="399"/>
      <c r="P26" s="451">
        <f t="shared" si="2"/>
        <v>51</v>
      </c>
      <c r="Q26" s="452" t="s">
        <v>51</v>
      </c>
      <c r="S26" s="506">
        <f t="shared" si="3"/>
        <v>14</v>
      </c>
      <c r="T26" s="506" t="e">
        <f t="shared" si="4"/>
        <v>#VALUE!</v>
      </c>
      <c r="U26" s="506" t="e">
        <f t="shared" si="5"/>
        <v>#VALUE!</v>
      </c>
      <c r="V26" s="506">
        <f t="shared" si="6"/>
        <v>14</v>
      </c>
      <c r="W26" s="506">
        <f t="shared" si="7"/>
        <v>10</v>
      </c>
      <c r="X26" s="510">
        <f t="shared" si="8"/>
        <v>17</v>
      </c>
    </row>
    <row r="27" spans="1:24" ht="15.75" customHeight="1">
      <c r="A27" s="491">
        <v>1777381</v>
      </c>
      <c r="B27" s="501" t="s">
        <v>325</v>
      </c>
      <c r="C27" s="492" t="s">
        <v>330</v>
      </c>
      <c r="D27" s="491" t="s">
        <v>317</v>
      </c>
      <c r="E27" s="500" t="s">
        <v>94</v>
      </c>
      <c r="F27" s="48">
        <v>0</v>
      </c>
      <c r="G27" s="500">
        <v>7</v>
      </c>
      <c r="H27" s="48">
        <f>VLOOKUP(G27*(-1),HAIESPOF,2)</f>
        <v>17</v>
      </c>
      <c r="I27" s="405" t="s">
        <v>94</v>
      </c>
      <c r="J27" s="266">
        <v>0</v>
      </c>
      <c r="K27" s="474">
        <v>8.0500000000000007</v>
      </c>
      <c r="L27" s="266">
        <f t="shared" si="0"/>
        <v>16</v>
      </c>
      <c r="M27" s="502">
        <v>6.35</v>
      </c>
      <c r="N27" s="269">
        <f t="shared" si="1"/>
        <v>17</v>
      </c>
      <c r="O27" s="399"/>
      <c r="P27" s="451">
        <f t="shared" si="2"/>
        <v>50</v>
      </c>
      <c r="Q27" s="452" t="s">
        <v>51</v>
      </c>
      <c r="S27" s="506" t="e">
        <f t="shared" si="3"/>
        <v>#VALUE!</v>
      </c>
      <c r="T27" s="506">
        <f t="shared" si="4"/>
        <v>7</v>
      </c>
      <c r="U27" s="506" t="e">
        <f t="shared" si="5"/>
        <v>#VALUE!</v>
      </c>
      <c r="V27" s="506">
        <f t="shared" si="6"/>
        <v>23</v>
      </c>
      <c r="W27" s="506">
        <f t="shared" si="7"/>
        <v>18</v>
      </c>
      <c r="X27" s="510">
        <f t="shared" si="8"/>
        <v>18</v>
      </c>
    </row>
    <row r="28" spans="1:24" ht="15.75" customHeight="1">
      <c r="A28" s="497">
        <v>1878503</v>
      </c>
      <c r="B28" s="498" t="s">
        <v>194</v>
      </c>
      <c r="C28" s="499" t="s">
        <v>195</v>
      </c>
      <c r="D28" s="491" t="s">
        <v>103</v>
      </c>
      <c r="E28" s="500" t="s">
        <v>94</v>
      </c>
      <c r="F28" s="48">
        <v>0</v>
      </c>
      <c r="G28" s="500">
        <v>6.84</v>
      </c>
      <c r="H28" s="48">
        <f>VLOOKUP(G28*(-1),HAIESPOF,2)</f>
        <v>18</v>
      </c>
      <c r="I28" s="405" t="s">
        <v>94</v>
      </c>
      <c r="J28" s="266">
        <v>0</v>
      </c>
      <c r="K28" s="474">
        <v>7.8</v>
      </c>
      <c r="L28" s="266">
        <f t="shared" si="0"/>
        <v>15</v>
      </c>
      <c r="M28" s="502">
        <v>6.2</v>
      </c>
      <c r="N28" s="269">
        <f t="shared" si="1"/>
        <v>16</v>
      </c>
      <c r="O28" s="399"/>
      <c r="P28" s="451">
        <f t="shared" si="2"/>
        <v>49</v>
      </c>
      <c r="Q28" s="452" t="s">
        <v>51</v>
      </c>
      <c r="S28" s="506" t="e">
        <f t="shared" si="3"/>
        <v>#VALUE!</v>
      </c>
      <c r="T28" s="506">
        <f t="shared" si="4"/>
        <v>6</v>
      </c>
      <c r="U28" s="506" t="e">
        <f t="shared" si="5"/>
        <v>#VALUE!</v>
      </c>
      <c r="V28" s="506">
        <f t="shared" si="6"/>
        <v>25</v>
      </c>
      <c r="W28" s="506">
        <f t="shared" si="7"/>
        <v>19</v>
      </c>
      <c r="X28" s="510">
        <f t="shared" si="8"/>
        <v>19</v>
      </c>
    </row>
    <row r="29" spans="1:24" ht="15.75" customHeight="1">
      <c r="A29" s="497">
        <v>1793526</v>
      </c>
      <c r="B29" s="498" t="s">
        <v>173</v>
      </c>
      <c r="C29" s="499" t="s">
        <v>174</v>
      </c>
      <c r="D29" s="491" t="s">
        <v>103</v>
      </c>
      <c r="E29" s="500">
        <v>5.5</v>
      </c>
      <c r="F29" s="48">
        <f>VLOOKUP(E29*(-1),VITPOF,2)</f>
        <v>16</v>
      </c>
      <c r="G29" s="500" t="s">
        <v>94</v>
      </c>
      <c r="H29" s="48">
        <v>0</v>
      </c>
      <c r="I29" s="405" t="s">
        <v>94</v>
      </c>
      <c r="J29" s="266">
        <v>0</v>
      </c>
      <c r="K29" s="474">
        <v>8.6</v>
      </c>
      <c r="L29" s="266">
        <f t="shared" si="0"/>
        <v>19</v>
      </c>
      <c r="M29" s="502">
        <v>5.4</v>
      </c>
      <c r="N29" s="269">
        <f t="shared" si="1"/>
        <v>13</v>
      </c>
      <c r="O29" s="399"/>
      <c r="P29" s="451">
        <f t="shared" si="2"/>
        <v>48</v>
      </c>
      <c r="Q29" s="452" t="s">
        <v>51</v>
      </c>
      <c r="S29" s="506">
        <f t="shared" si="3"/>
        <v>9</v>
      </c>
      <c r="T29" s="506" t="e">
        <f t="shared" si="4"/>
        <v>#VALUE!</v>
      </c>
      <c r="U29" s="506" t="e">
        <f t="shared" si="5"/>
        <v>#VALUE!</v>
      </c>
      <c r="V29" s="506">
        <f t="shared" si="6"/>
        <v>15</v>
      </c>
      <c r="W29" s="506">
        <f t="shared" si="7"/>
        <v>25</v>
      </c>
      <c r="X29" s="510">
        <f t="shared" si="8"/>
        <v>20</v>
      </c>
    </row>
    <row r="30" spans="1:24" ht="15.75" customHeight="1">
      <c r="A30" s="497">
        <v>1595178</v>
      </c>
      <c r="B30" s="498" t="s">
        <v>190</v>
      </c>
      <c r="C30" s="499" t="s">
        <v>191</v>
      </c>
      <c r="D30" s="491" t="s">
        <v>103</v>
      </c>
      <c r="E30" s="500" t="s">
        <v>94</v>
      </c>
      <c r="F30" s="48">
        <v>0</v>
      </c>
      <c r="G30" s="500">
        <v>7.33</v>
      </c>
      <c r="H30" s="48">
        <f>VLOOKUP(G30*(-1),HAIESPOF,2)</f>
        <v>14</v>
      </c>
      <c r="I30" s="405" t="s">
        <v>94</v>
      </c>
      <c r="J30" s="266">
        <v>0</v>
      </c>
      <c r="K30" s="474">
        <v>8.6</v>
      </c>
      <c r="L30" s="266">
        <f t="shared" si="0"/>
        <v>19</v>
      </c>
      <c r="M30" s="502">
        <v>5.95</v>
      </c>
      <c r="N30" s="269">
        <f t="shared" si="1"/>
        <v>15</v>
      </c>
      <c r="O30" s="399"/>
      <c r="P30" s="451">
        <f t="shared" si="2"/>
        <v>48</v>
      </c>
      <c r="Q30" s="452" t="s">
        <v>51</v>
      </c>
      <c r="S30" s="506" t="e">
        <f t="shared" si="3"/>
        <v>#VALUE!</v>
      </c>
      <c r="T30" s="506">
        <f t="shared" si="4"/>
        <v>10</v>
      </c>
      <c r="U30" s="506" t="e">
        <f t="shared" si="5"/>
        <v>#VALUE!</v>
      </c>
      <c r="V30" s="506">
        <f t="shared" si="6"/>
        <v>15</v>
      </c>
      <c r="W30" s="506">
        <f t="shared" si="7"/>
        <v>21</v>
      </c>
      <c r="X30" s="510">
        <f t="shared" si="8"/>
        <v>20</v>
      </c>
    </row>
    <row r="31" spans="1:24" ht="15.75" customHeight="1">
      <c r="A31" s="491">
        <v>1585540</v>
      </c>
      <c r="B31" s="501" t="s">
        <v>327</v>
      </c>
      <c r="C31" s="492" t="s">
        <v>243</v>
      </c>
      <c r="D31" s="491" t="s">
        <v>317</v>
      </c>
      <c r="E31" s="500" t="s">
        <v>94</v>
      </c>
      <c r="F31" s="48">
        <v>0</v>
      </c>
      <c r="G31" s="500">
        <v>7.48</v>
      </c>
      <c r="H31" s="48">
        <f>VLOOKUP(G31*(-1),HAIESPOF,2)</f>
        <v>13</v>
      </c>
      <c r="I31" s="405" t="s">
        <v>94</v>
      </c>
      <c r="J31" s="266">
        <v>0</v>
      </c>
      <c r="K31" s="474">
        <v>7.6</v>
      </c>
      <c r="L31" s="266">
        <f t="shared" si="0"/>
        <v>14</v>
      </c>
      <c r="M31" s="502">
        <v>7.4</v>
      </c>
      <c r="N31" s="269">
        <f t="shared" si="1"/>
        <v>21</v>
      </c>
      <c r="O31" s="399"/>
      <c r="P31" s="451">
        <f t="shared" si="2"/>
        <v>48</v>
      </c>
      <c r="Q31" s="452" t="s">
        <v>51</v>
      </c>
      <c r="S31" s="506" t="e">
        <f t="shared" si="3"/>
        <v>#VALUE!</v>
      </c>
      <c r="T31" s="506">
        <f t="shared" si="4"/>
        <v>12</v>
      </c>
      <c r="U31" s="506" t="e">
        <f t="shared" si="5"/>
        <v>#VALUE!</v>
      </c>
      <c r="V31" s="506">
        <f t="shared" si="6"/>
        <v>28</v>
      </c>
      <c r="W31" s="506">
        <f t="shared" si="7"/>
        <v>7</v>
      </c>
      <c r="X31" s="510">
        <f t="shared" si="8"/>
        <v>20</v>
      </c>
    </row>
    <row r="32" spans="1:24" ht="15.75" customHeight="1">
      <c r="A32" s="497">
        <v>1774914</v>
      </c>
      <c r="B32" s="498" t="s">
        <v>192</v>
      </c>
      <c r="C32" s="499" t="s">
        <v>193</v>
      </c>
      <c r="D32" s="491" t="s">
        <v>103</v>
      </c>
      <c r="E32" s="500" t="s">
        <v>94</v>
      </c>
      <c r="F32" s="48">
        <v>0</v>
      </c>
      <c r="G32" s="500">
        <v>7.3</v>
      </c>
      <c r="H32" s="48">
        <f>VLOOKUP(G32*(-1),HAIESPOF,2)</f>
        <v>15</v>
      </c>
      <c r="I32" s="405" t="s">
        <v>94</v>
      </c>
      <c r="J32" s="266">
        <v>0</v>
      </c>
      <c r="K32" s="474">
        <v>8.1</v>
      </c>
      <c r="L32" s="266">
        <f t="shared" si="0"/>
        <v>17</v>
      </c>
      <c r="M32" s="502">
        <v>5.5</v>
      </c>
      <c r="N32" s="269">
        <f t="shared" si="1"/>
        <v>14</v>
      </c>
      <c r="O32" s="399"/>
      <c r="P32" s="451">
        <f t="shared" si="2"/>
        <v>46</v>
      </c>
      <c r="Q32" s="452" t="s">
        <v>51</v>
      </c>
      <c r="S32" s="506" t="e">
        <f t="shared" si="3"/>
        <v>#VALUE!</v>
      </c>
      <c r="T32" s="506">
        <f t="shared" si="4"/>
        <v>9</v>
      </c>
      <c r="U32" s="506" t="e">
        <f t="shared" si="5"/>
        <v>#VALUE!</v>
      </c>
      <c r="V32" s="506">
        <f t="shared" si="6"/>
        <v>21</v>
      </c>
      <c r="W32" s="506">
        <f t="shared" si="7"/>
        <v>24</v>
      </c>
      <c r="X32" s="510">
        <f t="shared" si="8"/>
        <v>23</v>
      </c>
    </row>
    <row r="33" spans="1:24" ht="15.75" customHeight="1">
      <c r="A33" s="497">
        <v>1878442</v>
      </c>
      <c r="B33" s="498" t="s">
        <v>200</v>
      </c>
      <c r="C33" s="499" t="s">
        <v>201</v>
      </c>
      <c r="D33" s="491" t="s">
        <v>103</v>
      </c>
      <c r="E33" s="500" t="s">
        <v>94</v>
      </c>
      <c r="F33" s="48">
        <v>0</v>
      </c>
      <c r="G33" s="500">
        <v>7.36</v>
      </c>
      <c r="H33" s="48">
        <f>VLOOKUP(G33*(-1),HAIESPOF,2)</f>
        <v>14</v>
      </c>
      <c r="I33" s="405" t="s">
        <v>94</v>
      </c>
      <c r="J33" s="266">
        <v>0</v>
      </c>
      <c r="K33" s="474">
        <v>8.1</v>
      </c>
      <c r="L33" s="266">
        <f t="shared" si="0"/>
        <v>17</v>
      </c>
      <c r="M33" s="502">
        <v>5.85</v>
      </c>
      <c r="N33" s="269">
        <f t="shared" si="1"/>
        <v>15</v>
      </c>
      <c r="O33" s="399"/>
      <c r="P33" s="451">
        <f t="shared" si="2"/>
        <v>46</v>
      </c>
      <c r="Q33" s="452" t="s">
        <v>51</v>
      </c>
      <c r="S33" s="506" t="e">
        <f t="shared" si="3"/>
        <v>#VALUE!</v>
      </c>
      <c r="T33" s="506">
        <f t="shared" si="4"/>
        <v>11</v>
      </c>
      <c r="U33" s="506" t="e">
        <f t="shared" si="5"/>
        <v>#VALUE!</v>
      </c>
      <c r="V33" s="506">
        <f t="shared" si="6"/>
        <v>21</v>
      </c>
      <c r="W33" s="506">
        <f t="shared" si="7"/>
        <v>22</v>
      </c>
      <c r="X33" s="510">
        <f t="shared" si="8"/>
        <v>23</v>
      </c>
    </row>
    <row r="34" spans="1:24" ht="15.75" customHeight="1">
      <c r="A34" s="490">
        <v>1573248</v>
      </c>
      <c r="B34" s="498" t="s">
        <v>244</v>
      </c>
      <c r="C34" s="492" t="s">
        <v>245</v>
      </c>
      <c r="D34" s="491" t="s">
        <v>249</v>
      </c>
      <c r="E34" s="500">
        <v>5.41</v>
      </c>
      <c r="F34" s="48">
        <f>VLOOKUP(E34*(-1),VITPOF,2)</f>
        <v>16</v>
      </c>
      <c r="G34" s="500" t="s">
        <v>94</v>
      </c>
      <c r="H34" s="48">
        <v>0</v>
      </c>
      <c r="I34" s="405" t="s">
        <v>94</v>
      </c>
      <c r="J34" s="266">
        <v>0</v>
      </c>
      <c r="K34" s="474">
        <v>8.1999999999999993</v>
      </c>
      <c r="L34" s="266">
        <f t="shared" si="0"/>
        <v>17</v>
      </c>
      <c r="M34" s="502">
        <v>5.3</v>
      </c>
      <c r="N34" s="269">
        <f t="shared" si="1"/>
        <v>13</v>
      </c>
      <c r="O34" s="399"/>
      <c r="P34" s="451">
        <f t="shared" si="2"/>
        <v>46</v>
      </c>
      <c r="Q34" s="452" t="s">
        <v>51</v>
      </c>
      <c r="S34" s="506">
        <f t="shared" si="3"/>
        <v>7</v>
      </c>
      <c r="T34" s="506" t="e">
        <f t="shared" si="4"/>
        <v>#VALUE!</v>
      </c>
      <c r="U34" s="506" t="e">
        <f t="shared" si="5"/>
        <v>#VALUE!</v>
      </c>
      <c r="V34" s="506">
        <f t="shared" si="6"/>
        <v>20</v>
      </c>
      <c r="W34" s="506">
        <f t="shared" si="7"/>
        <v>26</v>
      </c>
      <c r="X34" s="510">
        <f t="shared" si="8"/>
        <v>23</v>
      </c>
    </row>
    <row r="35" spans="1:24" ht="15.75" customHeight="1">
      <c r="A35" s="497">
        <v>1804859</v>
      </c>
      <c r="B35" s="498" t="s">
        <v>181</v>
      </c>
      <c r="C35" s="499" t="s">
        <v>182</v>
      </c>
      <c r="D35" s="491" t="s">
        <v>103</v>
      </c>
      <c r="E35" s="500">
        <v>6.31</v>
      </c>
      <c r="F35" s="48">
        <f>VLOOKUP(E35*(-1),VITPOF,2)</f>
        <v>6</v>
      </c>
      <c r="G35" s="500" t="s">
        <v>94</v>
      </c>
      <c r="H35" s="48">
        <v>0</v>
      </c>
      <c r="I35" s="405" t="s">
        <v>94</v>
      </c>
      <c r="J35" s="266">
        <v>0</v>
      </c>
      <c r="K35" s="474">
        <v>7.8</v>
      </c>
      <c r="L35" s="266">
        <f t="shared" si="0"/>
        <v>15</v>
      </c>
      <c r="M35" s="502">
        <v>7.15</v>
      </c>
      <c r="N35" s="269">
        <f t="shared" si="1"/>
        <v>20</v>
      </c>
      <c r="O35" s="399"/>
      <c r="P35" s="451">
        <f t="shared" si="2"/>
        <v>41</v>
      </c>
      <c r="Q35" s="452" t="s">
        <v>51</v>
      </c>
      <c r="S35" s="506">
        <f t="shared" si="3"/>
        <v>17</v>
      </c>
      <c r="T35" s="506" t="e">
        <f t="shared" si="4"/>
        <v>#VALUE!</v>
      </c>
      <c r="U35" s="506" t="e">
        <f t="shared" si="5"/>
        <v>#VALUE!</v>
      </c>
      <c r="V35" s="506">
        <f t="shared" si="6"/>
        <v>25</v>
      </c>
      <c r="W35" s="506">
        <f t="shared" si="7"/>
        <v>10</v>
      </c>
      <c r="X35" s="510">
        <f t="shared" si="8"/>
        <v>26</v>
      </c>
    </row>
    <row r="36" spans="1:24" ht="15.75" customHeight="1">
      <c r="A36" s="491" t="s">
        <v>323</v>
      </c>
      <c r="B36" s="501" t="s">
        <v>324</v>
      </c>
      <c r="C36" s="492" t="s">
        <v>329</v>
      </c>
      <c r="D36" s="491" t="s">
        <v>317</v>
      </c>
      <c r="E36" s="500" t="s">
        <v>94</v>
      </c>
      <c r="F36" s="48">
        <v>0</v>
      </c>
      <c r="G36" s="500">
        <v>7.8</v>
      </c>
      <c r="H36" s="48">
        <f>VLOOKUP(G36*(-1),HAIESPOF,2)</f>
        <v>11</v>
      </c>
      <c r="I36" s="405" t="s">
        <v>94</v>
      </c>
      <c r="J36" s="266">
        <v>0</v>
      </c>
      <c r="K36" s="474">
        <v>7.6</v>
      </c>
      <c r="L36" s="266">
        <f t="shared" si="0"/>
        <v>14</v>
      </c>
      <c r="M36" s="502">
        <v>4.5999999999999996</v>
      </c>
      <c r="N36" s="269">
        <f t="shared" si="1"/>
        <v>10</v>
      </c>
      <c r="O36" s="399"/>
      <c r="P36" s="451">
        <f t="shared" si="2"/>
        <v>35</v>
      </c>
      <c r="Q36" s="452" t="s">
        <v>51</v>
      </c>
      <c r="S36" s="506" t="e">
        <f t="shared" si="3"/>
        <v>#VALUE!</v>
      </c>
      <c r="T36" s="506">
        <f t="shared" si="4"/>
        <v>13</v>
      </c>
      <c r="U36" s="506" t="e">
        <f t="shared" si="5"/>
        <v>#VALUE!</v>
      </c>
      <c r="V36" s="506">
        <f t="shared" si="6"/>
        <v>28</v>
      </c>
      <c r="W36" s="506">
        <f t="shared" si="7"/>
        <v>32</v>
      </c>
      <c r="X36" s="510">
        <f t="shared" si="8"/>
        <v>27</v>
      </c>
    </row>
    <row r="37" spans="1:24" ht="15.75" customHeight="1">
      <c r="A37" s="497">
        <v>1891257</v>
      </c>
      <c r="B37" s="498" t="s">
        <v>116</v>
      </c>
      <c r="C37" s="499" t="s">
        <v>183</v>
      </c>
      <c r="D37" s="491" t="s">
        <v>103</v>
      </c>
      <c r="E37" s="500">
        <v>5.7</v>
      </c>
      <c r="F37" s="48">
        <f>VLOOKUP(E37*(-1),VITPOF,2)</f>
        <v>13</v>
      </c>
      <c r="G37" s="500" t="s">
        <v>94</v>
      </c>
      <c r="H37" s="48">
        <v>0</v>
      </c>
      <c r="I37" s="405" t="s">
        <v>94</v>
      </c>
      <c r="J37" s="266">
        <v>0</v>
      </c>
      <c r="K37" s="474">
        <v>7.6</v>
      </c>
      <c r="L37" s="266">
        <f t="shared" si="0"/>
        <v>14</v>
      </c>
      <c r="M37" s="502">
        <v>3.9</v>
      </c>
      <c r="N37" s="269">
        <f t="shared" si="1"/>
        <v>7</v>
      </c>
      <c r="O37" s="399"/>
      <c r="P37" s="451">
        <f t="shared" si="2"/>
        <v>34</v>
      </c>
      <c r="Q37" s="452" t="s">
        <v>51</v>
      </c>
      <c r="S37" s="506">
        <f t="shared" si="3"/>
        <v>13</v>
      </c>
      <c r="T37" s="506" t="e">
        <f t="shared" si="4"/>
        <v>#VALUE!</v>
      </c>
      <c r="U37" s="506" t="e">
        <f t="shared" si="5"/>
        <v>#VALUE!</v>
      </c>
      <c r="V37" s="506">
        <f t="shared" si="6"/>
        <v>28</v>
      </c>
      <c r="W37" s="506">
        <f t="shared" si="7"/>
        <v>35</v>
      </c>
      <c r="X37" s="510">
        <f t="shared" si="8"/>
        <v>28</v>
      </c>
    </row>
    <row r="38" spans="1:24" ht="15.75" customHeight="1">
      <c r="A38" s="491">
        <v>1784049</v>
      </c>
      <c r="B38" s="501" t="s">
        <v>276</v>
      </c>
      <c r="C38" s="492" t="s">
        <v>277</v>
      </c>
      <c r="D38" s="491" t="s">
        <v>253</v>
      </c>
      <c r="E38" s="500">
        <v>6.04</v>
      </c>
      <c r="F38" s="48">
        <f>VLOOKUP(E38*(-1),VITPOF,2)</f>
        <v>8</v>
      </c>
      <c r="G38" s="500" t="s">
        <v>94</v>
      </c>
      <c r="H38" s="48">
        <v>0</v>
      </c>
      <c r="I38" s="405" t="s">
        <v>94</v>
      </c>
      <c r="J38" s="266">
        <v>0</v>
      </c>
      <c r="K38" s="474">
        <v>8</v>
      </c>
      <c r="L38" s="266">
        <f t="shared" si="0"/>
        <v>16</v>
      </c>
      <c r="M38" s="502">
        <v>4.5</v>
      </c>
      <c r="N38" s="269">
        <f t="shared" si="1"/>
        <v>10</v>
      </c>
      <c r="O38" s="399"/>
      <c r="P38" s="451">
        <f t="shared" si="2"/>
        <v>34</v>
      </c>
      <c r="Q38" s="452" t="s">
        <v>51</v>
      </c>
      <c r="S38" s="506">
        <f t="shared" si="3"/>
        <v>16</v>
      </c>
      <c r="T38" s="506" t="e">
        <f t="shared" si="4"/>
        <v>#VALUE!</v>
      </c>
      <c r="U38" s="506" t="e">
        <f t="shared" si="5"/>
        <v>#VALUE!</v>
      </c>
      <c r="V38" s="506">
        <f t="shared" si="6"/>
        <v>24</v>
      </c>
      <c r="W38" s="506">
        <f t="shared" si="7"/>
        <v>33</v>
      </c>
      <c r="X38" s="510">
        <f t="shared" si="8"/>
        <v>28</v>
      </c>
    </row>
    <row r="39" spans="1:24" ht="15.75" customHeight="1">
      <c r="A39" s="491">
        <v>1921094</v>
      </c>
      <c r="B39" s="501" t="s">
        <v>326</v>
      </c>
      <c r="C39" s="492" t="s">
        <v>131</v>
      </c>
      <c r="D39" s="491" t="s">
        <v>317</v>
      </c>
      <c r="E39" s="500" t="s">
        <v>94</v>
      </c>
      <c r="F39" s="48">
        <v>0</v>
      </c>
      <c r="G39" s="500">
        <v>8.09</v>
      </c>
      <c r="H39" s="48">
        <f>VLOOKUP(G39*(-1),HAIESPOF,2)</f>
        <v>8</v>
      </c>
      <c r="I39" s="405" t="s">
        <v>94</v>
      </c>
      <c r="J39" s="266">
        <v>0</v>
      </c>
      <c r="K39" s="474">
        <v>7.75</v>
      </c>
      <c r="L39" s="266">
        <f t="shared" si="0"/>
        <v>15</v>
      </c>
      <c r="M39" s="502">
        <v>4.8</v>
      </c>
      <c r="N39" s="269">
        <f t="shared" si="1"/>
        <v>11</v>
      </c>
      <c r="O39" s="399"/>
      <c r="P39" s="451">
        <f t="shared" si="2"/>
        <v>34</v>
      </c>
      <c r="Q39" s="452" t="s">
        <v>51</v>
      </c>
      <c r="S39" s="506" t="e">
        <f t="shared" si="3"/>
        <v>#VALUE!</v>
      </c>
      <c r="T39" s="506">
        <f t="shared" si="4"/>
        <v>14</v>
      </c>
      <c r="U39" s="506" t="e">
        <f t="shared" si="5"/>
        <v>#VALUE!</v>
      </c>
      <c r="V39" s="506">
        <f t="shared" si="6"/>
        <v>27</v>
      </c>
      <c r="W39" s="506">
        <f t="shared" si="7"/>
        <v>31</v>
      </c>
      <c r="X39" s="510">
        <f t="shared" si="8"/>
        <v>28</v>
      </c>
    </row>
    <row r="40" spans="1:24" ht="15.75" customHeight="1">
      <c r="A40" s="491">
        <v>1918691</v>
      </c>
      <c r="B40" s="501" t="s">
        <v>274</v>
      </c>
      <c r="C40" s="492" t="s">
        <v>133</v>
      </c>
      <c r="D40" s="491" t="s">
        <v>253</v>
      </c>
      <c r="E40" s="500">
        <v>5.96</v>
      </c>
      <c r="F40" s="48">
        <f>VLOOKUP(E40*(-1),VITPOF,2)</f>
        <v>9</v>
      </c>
      <c r="G40" s="500" t="s">
        <v>94</v>
      </c>
      <c r="H40" s="48">
        <v>0</v>
      </c>
      <c r="I40" s="405" t="s">
        <v>94</v>
      </c>
      <c r="J40" s="266">
        <v>0</v>
      </c>
      <c r="K40" s="474">
        <v>7.4</v>
      </c>
      <c r="L40" s="266">
        <f t="shared" si="0"/>
        <v>13</v>
      </c>
      <c r="M40" s="502">
        <v>4.4000000000000004</v>
      </c>
      <c r="N40" s="269">
        <f t="shared" si="1"/>
        <v>9</v>
      </c>
      <c r="O40" s="399"/>
      <c r="P40" s="451">
        <f t="shared" si="2"/>
        <v>31</v>
      </c>
      <c r="Q40" s="452" t="s">
        <v>51</v>
      </c>
      <c r="S40" s="506">
        <f t="shared" si="3"/>
        <v>15</v>
      </c>
      <c r="T40" s="506" t="e">
        <f t="shared" si="4"/>
        <v>#VALUE!</v>
      </c>
      <c r="U40" s="506" t="e">
        <f t="shared" si="5"/>
        <v>#VALUE!</v>
      </c>
      <c r="V40" s="506">
        <f t="shared" si="6"/>
        <v>32</v>
      </c>
      <c r="W40" s="506">
        <f t="shared" si="7"/>
        <v>34</v>
      </c>
      <c r="X40" s="510">
        <f t="shared" si="8"/>
        <v>31</v>
      </c>
    </row>
    <row r="41" spans="1:24" ht="15.75" customHeight="1">
      <c r="A41" s="491">
        <v>1906759</v>
      </c>
      <c r="B41" s="501" t="s">
        <v>266</v>
      </c>
      <c r="C41" s="492" t="s">
        <v>267</v>
      </c>
      <c r="D41" s="491" t="s">
        <v>253</v>
      </c>
      <c r="E41" s="500" t="s">
        <v>94</v>
      </c>
      <c r="F41" s="48">
        <v>0</v>
      </c>
      <c r="G41" s="500">
        <v>8.68</v>
      </c>
      <c r="H41" s="48">
        <f>VLOOKUP(G41*(-1),HAIESPOF,2)</f>
        <v>4</v>
      </c>
      <c r="I41" s="405" t="s">
        <v>94</v>
      </c>
      <c r="J41" s="266">
        <v>0</v>
      </c>
      <c r="K41" s="474">
        <v>7.5</v>
      </c>
      <c r="L41" s="266">
        <f t="shared" si="0"/>
        <v>14</v>
      </c>
      <c r="M41" s="502">
        <v>4.9000000000000004</v>
      </c>
      <c r="N41" s="269">
        <f t="shared" si="1"/>
        <v>11</v>
      </c>
      <c r="O41" s="399"/>
      <c r="P41" s="451">
        <f t="shared" si="2"/>
        <v>29</v>
      </c>
      <c r="Q41" s="452" t="s">
        <v>51</v>
      </c>
      <c r="S41" s="506" t="e">
        <f t="shared" si="3"/>
        <v>#VALUE!</v>
      </c>
      <c r="T41" s="506">
        <f t="shared" si="4"/>
        <v>15</v>
      </c>
      <c r="U41" s="506" t="e">
        <f t="shared" si="5"/>
        <v>#VALUE!</v>
      </c>
      <c r="V41" s="506">
        <f t="shared" si="6"/>
        <v>31</v>
      </c>
      <c r="W41" s="506">
        <f t="shared" si="7"/>
        <v>30</v>
      </c>
      <c r="X41" s="510">
        <f t="shared" si="8"/>
        <v>32</v>
      </c>
    </row>
    <row r="42" spans="1:24" ht="15.75" customHeight="1">
      <c r="A42" s="491">
        <v>1906211</v>
      </c>
      <c r="B42" s="501" t="s">
        <v>268</v>
      </c>
      <c r="C42" s="492" t="s">
        <v>269</v>
      </c>
      <c r="D42" s="491" t="s">
        <v>253</v>
      </c>
      <c r="E42" s="500">
        <v>6.78</v>
      </c>
      <c r="F42" s="48">
        <f>VLOOKUP(E42*(-1),VITPOF,2)</f>
        <v>4</v>
      </c>
      <c r="G42" s="500" t="s">
        <v>94</v>
      </c>
      <c r="H42" s="48">
        <v>0</v>
      </c>
      <c r="I42" s="405" t="s">
        <v>94</v>
      </c>
      <c r="J42" s="266">
        <v>0</v>
      </c>
      <c r="K42" s="474">
        <v>7.15</v>
      </c>
      <c r="L42" s="266">
        <f t="shared" si="0"/>
        <v>12</v>
      </c>
      <c r="M42" s="502">
        <v>5</v>
      </c>
      <c r="N42" s="269">
        <f t="shared" si="1"/>
        <v>12</v>
      </c>
      <c r="O42" s="399"/>
      <c r="P42" s="451">
        <f t="shared" si="2"/>
        <v>28</v>
      </c>
      <c r="Q42" s="452" t="s">
        <v>51</v>
      </c>
      <c r="S42" s="506">
        <f t="shared" si="3"/>
        <v>18</v>
      </c>
      <c r="T42" s="506" t="e">
        <f t="shared" si="4"/>
        <v>#VALUE!</v>
      </c>
      <c r="U42" s="506" t="e">
        <f t="shared" si="5"/>
        <v>#VALUE!</v>
      </c>
      <c r="V42" s="506">
        <f t="shared" si="6"/>
        <v>33</v>
      </c>
      <c r="W42" s="506">
        <f t="shared" si="7"/>
        <v>29</v>
      </c>
      <c r="X42" s="510">
        <f t="shared" si="8"/>
        <v>33</v>
      </c>
    </row>
    <row r="43" spans="1:24" ht="15.75" customHeight="1">
      <c r="A43" s="491" t="s">
        <v>272</v>
      </c>
      <c r="B43" s="501" t="s">
        <v>254</v>
      </c>
      <c r="C43" s="492" t="s">
        <v>273</v>
      </c>
      <c r="D43" s="491" t="s">
        <v>253</v>
      </c>
      <c r="E43" s="500">
        <v>6.81</v>
      </c>
      <c r="F43" s="48">
        <f>VLOOKUP(E43*(-1),VITPOF,2)</f>
        <v>3</v>
      </c>
      <c r="G43" s="500" t="s">
        <v>94</v>
      </c>
      <c r="H43" s="48">
        <v>0</v>
      </c>
      <c r="I43" s="405" t="s">
        <v>94</v>
      </c>
      <c r="J43" s="266">
        <v>0</v>
      </c>
      <c r="K43" s="474">
        <v>6.9</v>
      </c>
      <c r="L43" s="266">
        <f t="shared" si="0"/>
        <v>11</v>
      </c>
      <c r="M43" s="502">
        <v>5.55</v>
      </c>
      <c r="N43" s="269">
        <f t="shared" si="1"/>
        <v>14</v>
      </c>
      <c r="O43" s="399"/>
      <c r="P43" s="451">
        <f t="shared" si="2"/>
        <v>28</v>
      </c>
      <c r="Q43" s="452" t="s">
        <v>51</v>
      </c>
      <c r="S43" s="506">
        <f t="shared" si="3"/>
        <v>19</v>
      </c>
      <c r="T43" s="506" t="e">
        <f t="shared" si="4"/>
        <v>#VALUE!</v>
      </c>
      <c r="U43" s="506" t="e">
        <f t="shared" si="5"/>
        <v>#VALUE!</v>
      </c>
      <c r="V43" s="506">
        <f t="shared" si="6"/>
        <v>34</v>
      </c>
      <c r="W43" s="506">
        <f t="shared" si="7"/>
        <v>23</v>
      </c>
      <c r="X43" s="510">
        <f t="shared" si="8"/>
        <v>33</v>
      </c>
    </row>
    <row r="44" spans="1:24" ht="15.75" customHeight="1">
      <c r="A44" s="491">
        <v>1784053</v>
      </c>
      <c r="B44" s="501" t="s">
        <v>278</v>
      </c>
      <c r="C44" s="492" t="s">
        <v>279</v>
      </c>
      <c r="D44" s="491" t="s">
        <v>253</v>
      </c>
      <c r="E44" s="500" t="s">
        <v>94</v>
      </c>
      <c r="F44" s="48">
        <v>0</v>
      </c>
      <c r="G44" s="500">
        <v>9.57</v>
      </c>
      <c r="H44" s="48">
        <f>VLOOKUP(G44*(-1),HAIESPOF,2)</f>
        <v>1</v>
      </c>
      <c r="I44" s="405" t="s">
        <v>94</v>
      </c>
      <c r="J44" s="266">
        <v>0</v>
      </c>
      <c r="K44" s="474">
        <v>6.45</v>
      </c>
      <c r="L44" s="266">
        <f t="shared" si="0"/>
        <v>8</v>
      </c>
      <c r="M44" s="502">
        <v>5.15</v>
      </c>
      <c r="N44" s="269">
        <f t="shared" si="1"/>
        <v>12</v>
      </c>
      <c r="O44" s="399"/>
      <c r="P44" s="451">
        <f t="shared" si="2"/>
        <v>21</v>
      </c>
      <c r="Q44" s="452" t="s">
        <v>51</v>
      </c>
      <c r="S44" s="506" t="e">
        <f t="shared" si="3"/>
        <v>#VALUE!</v>
      </c>
      <c r="T44" s="506">
        <f t="shared" si="4"/>
        <v>16</v>
      </c>
      <c r="U44" s="506" t="e">
        <f t="shared" si="5"/>
        <v>#VALUE!</v>
      </c>
      <c r="V44" s="506">
        <f t="shared" si="6"/>
        <v>35</v>
      </c>
      <c r="W44" s="506">
        <f t="shared" si="7"/>
        <v>28</v>
      </c>
      <c r="X44" s="510">
        <f t="shared" si="8"/>
        <v>35</v>
      </c>
    </row>
  </sheetData>
  <sortState ref="A10:X44">
    <sortCondition descending="1" ref="P10:P44"/>
  </sortState>
  <mergeCells count="6">
    <mergeCell ref="S7:X7"/>
    <mergeCell ref="I6:K6"/>
    <mergeCell ref="D6:G6"/>
    <mergeCell ref="D2:L2"/>
    <mergeCell ref="D3:L3"/>
    <mergeCell ref="D4:K4"/>
  </mergeCells>
  <phoneticPr fontId="25" type="noConversion"/>
  <printOptions horizontalCentered="1" gridLines="1"/>
  <pageMargins left="0" right="0" top="0.2" bottom="0.2" header="0.51" footer="0.51"/>
  <pageSetup paperSize="9" scale="80" fitToHeight="0" orientation="portrait" horizontalDpi="300" verticalDpi="300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X35"/>
  <sheetViews>
    <sheetView zoomScale="110" zoomScaleNormal="110" workbookViewId="0">
      <pane ySplit="9" topLeftCell="A10" activePane="bottomLeft" state="frozen"/>
      <selection activeCell="S4" sqref="S4"/>
      <selection pane="bottomLeft" activeCell="B5" sqref="B5"/>
    </sheetView>
  </sheetViews>
  <sheetFormatPr baseColWidth="10" defaultRowHeight="12"/>
  <cols>
    <col min="1" max="1" width="8.7109375" style="8" bestFit="1" customWidth="1"/>
    <col min="2" max="2" width="21" style="8" bestFit="1" customWidth="1"/>
    <col min="3" max="3" width="12.7109375" style="8" bestFit="1" customWidth="1"/>
    <col min="4" max="4" width="6.14062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578125" style="8" bestFit="1" customWidth="1"/>
    <col min="16" max="16" width="5.7109375" style="10" customWidth="1"/>
    <col min="17" max="17" width="4.42578125" style="8" customWidth="1"/>
    <col min="18" max="18" width="4.42578125" style="6" customWidth="1"/>
    <col min="19" max="24" width="10" style="6" bestFit="1" customWidth="1"/>
    <col min="25" max="16384" width="11.42578125" style="6"/>
  </cols>
  <sheetData>
    <row r="1" spans="1:24" s="11" customFormat="1" ht="15" customHeight="1">
      <c r="A1" s="271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24" s="26" customFormat="1" ht="20.100000000000001" customHeight="1">
      <c r="A2" s="272"/>
      <c r="B2" s="273"/>
      <c r="C2" s="473"/>
      <c r="D2" s="528" t="s">
        <v>106</v>
      </c>
      <c r="E2" s="528"/>
      <c r="F2" s="528"/>
      <c r="G2" s="528"/>
      <c r="H2" s="528"/>
      <c r="I2" s="528"/>
      <c r="J2" s="528"/>
      <c r="K2" s="528"/>
      <c r="L2" s="528"/>
      <c r="M2" s="180"/>
      <c r="N2" s="181"/>
      <c r="O2" s="273"/>
      <c r="P2" s="35"/>
      <c r="Q2" s="261"/>
    </row>
    <row r="3" spans="1:24" s="26" customFormat="1" ht="20.100000000000001" customHeight="1">
      <c r="A3" s="272"/>
      <c r="B3" s="273"/>
      <c r="C3" s="273"/>
      <c r="D3" s="529" t="s">
        <v>101</v>
      </c>
      <c r="E3" s="529"/>
      <c r="F3" s="529"/>
      <c r="G3" s="529"/>
      <c r="H3" s="529"/>
      <c r="I3" s="529"/>
      <c r="J3" s="529"/>
      <c r="K3" s="529"/>
      <c r="L3" s="529"/>
      <c r="M3" s="180"/>
      <c r="N3" s="181"/>
      <c r="O3" s="273"/>
      <c r="P3" s="35"/>
      <c r="Q3" s="261"/>
    </row>
    <row r="4" spans="1:24" s="26" customFormat="1" ht="20.100000000000001" customHeight="1">
      <c r="A4" s="272"/>
      <c r="B4" s="32"/>
      <c r="C4" s="32"/>
      <c r="D4" s="530" t="s">
        <v>338</v>
      </c>
      <c r="E4" s="530"/>
      <c r="F4" s="530"/>
      <c r="G4" s="530"/>
      <c r="H4" s="530"/>
      <c r="I4" s="530"/>
      <c r="J4" s="530"/>
      <c r="K4" s="530"/>
      <c r="L4" s="262"/>
      <c r="M4" s="31"/>
      <c r="N4" s="34"/>
      <c r="O4" s="32"/>
      <c r="P4" s="35"/>
      <c r="Q4" s="261"/>
    </row>
    <row r="5" spans="1:24" s="26" customFormat="1" ht="20.100000000000001" customHeight="1">
      <c r="A5" s="272"/>
      <c r="B5" s="273"/>
      <c r="C5" s="273"/>
      <c r="D5" s="273"/>
      <c r="E5" s="274"/>
      <c r="F5" s="273"/>
      <c r="G5" s="274"/>
      <c r="H5" s="273"/>
      <c r="I5" s="180"/>
      <c r="J5" s="273"/>
      <c r="K5" s="275"/>
      <c r="L5" s="273"/>
      <c r="M5" s="180"/>
      <c r="N5" s="181"/>
      <c r="O5" s="273"/>
      <c r="P5" s="35"/>
      <c r="Q5" s="261"/>
    </row>
    <row r="6" spans="1:24" s="26" customFormat="1" ht="15" customHeight="1">
      <c r="A6" s="272"/>
      <c r="B6" s="273"/>
      <c r="C6" s="273"/>
      <c r="D6" s="537" t="s">
        <v>59</v>
      </c>
      <c r="E6" s="537"/>
      <c r="F6" s="537"/>
      <c r="G6" s="537"/>
      <c r="H6" s="273"/>
      <c r="I6" s="538"/>
      <c r="J6" s="538"/>
      <c r="K6" s="538"/>
      <c r="L6" s="273"/>
      <c r="M6" s="180"/>
      <c r="N6" s="181"/>
      <c r="O6" s="273"/>
      <c r="P6" s="35"/>
      <c r="Q6" s="261"/>
    </row>
    <row r="7" spans="1:24" s="11" customFormat="1" ht="15" customHeight="1">
      <c r="A7" s="276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33" t="s">
        <v>107</v>
      </c>
      <c r="T7" s="526"/>
      <c r="U7" s="526"/>
      <c r="V7" s="526"/>
      <c r="W7" s="526"/>
      <c r="X7" s="527"/>
    </row>
    <row r="8" spans="1:24" s="11" customFormat="1" ht="6.75" customHeight="1">
      <c r="A8" s="277"/>
      <c r="B8" s="184"/>
      <c r="C8" s="184"/>
      <c r="D8" s="184"/>
      <c r="E8" s="183"/>
      <c r="F8" s="184"/>
      <c r="G8" s="183"/>
      <c r="H8" s="184"/>
      <c r="I8" s="278"/>
      <c r="J8" s="184"/>
      <c r="K8" s="279"/>
      <c r="L8" s="184"/>
      <c r="M8" s="278"/>
      <c r="N8" s="185"/>
      <c r="O8" s="184"/>
      <c r="P8" s="198"/>
      <c r="Q8" s="280"/>
    </row>
    <row r="9" spans="1:24" ht="15.75" customHeight="1">
      <c r="A9" s="44" t="s">
        <v>13</v>
      </c>
      <c r="B9" s="470" t="s">
        <v>60</v>
      </c>
      <c r="C9" s="44" t="s">
        <v>11</v>
      </c>
      <c r="D9" s="44" t="s">
        <v>12</v>
      </c>
      <c r="E9" s="45" t="s">
        <v>14</v>
      </c>
      <c r="F9" s="51" t="s">
        <v>15</v>
      </c>
      <c r="G9" s="45" t="s">
        <v>16</v>
      </c>
      <c r="H9" s="51" t="s">
        <v>15</v>
      </c>
      <c r="I9" s="263" t="s">
        <v>17</v>
      </c>
      <c r="J9" s="264" t="s">
        <v>15</v>
      </c>
      <c r="K9" s="263" t="s">
        <v>18</v>
      </c>
      <c r="L9" s="264" t="s">
        <v>15</v>
      </c>
      <c r="M9" s="267" t="s">
        <v>19</v>
      </c>
      <c r="N9" s="268" t="s">
        <v>15</v>
      </c>
      <c r="O9" s="46" t="s">
        <v>57</v>
      </c>
      <c r="P9" s="47" t="s">
        <v>20</v>
      </c>
      <c r="Q9" s="44" t="s">
        <v>21</v>
      </c>
      <c r="S9" s="475" t="s">
        <v>14</v>
      </c>
      <c r="T9" s="475" t="s">
        <v>16</v>
      </c>
      <c r="U9" s="476" t="s">
        <v>17</v>
      </c>
      <c r="V9" s="476" t="s">
        <v>18</v>
      </c>
      <c r="W9" s="477" t="s">
        <v>19</v>
      </c>
      <c r="X9" s="186" t="s">
        <v>20</v>
      </c>
    </row>
    <row r="10" spans="1:24" ht="15.75" customHeight="1">
      <c r="A10" s="497">
        <v>1604718</v>
      </c>
      <c r="B10" s="498" t="s">
        <v>213</v>
      </c>
      <c r="C10" s="499" t="s">
        <v>214</v>
      </c>
      <c r="D10" s="491" t="s">
        <v>103</v>
      </c>
      <c r="E10" s="500" t="s">
        <v>94</v>
      </c>
      <c r="F10" s="48">
        <v>0</v>
      </c>
      <c r="G10" s="500">
        <v>5.6</v>
      </c>
      <c r="H10" s="48">
        <f>VLOOKUP(G10*(-1),HAIES,2)</f>
        <v>27</v>
      </c>
      <c r="I10" s="474" t="s">
        <v>94</v>
      </c>
      <c r="J10" s="266">
        <v>0</v>
      </c>
      <c r="K10" s="474">
        <v>10.8</v>
      </c>
      <c r="L10" s="266">
        <f t="shared" ref="L10:L35" si="0">VLOOKUP(K10,PENT,2)</f>
        <v>25</v>
      </c>
      <c r="M10" s="502">
        <v>9.5500000000000007</v>
      </c>
      <c r="N10" s="269">
        <f t="shared" ref="N10:N35" si="1">VLOOKUP(M10,MB,2)</f>
        <v>25</v>
      </c>
      <c r="O10" s="398"/>
      <c r="P10" s="186">
        <f t="shared" ref="P10:P35" si="2">F10+H10+J10+L10+N10</f>
        <v>77</v>
      </c>
      <c r="Q10" s="270" t="s">
        <v>52</v>
      </c>
      <c r="R10" s="220"/>
      <c r="S10" s="489" t="e">
        <f t="shared" ref="S10:S35" si="3">RANK(E10,$E$10:$E$35,2)</f>
        <v>#VALUE!</v>
      </c>
      <c r="T10" s="489">
        <f t="shared" ref="T10:T35" si="4">RANK(G10,$G$10:$G$35,2)</f>
        <v>1</v>
      </c>
      <c r="U10" s="489" t="e">
        <f t="shared" ref="U10:U35" si="5">RANK(I10,$I$10:$I$35,0)</f>
        <v>#VALUE!</v>
      </c>
      <c r="V10" s="489">
        <f t="shared" ref="V10:V35" si="6">RANK(K10,$K$10:$K$35,0)</f>
        <v>1</v>
      </c>
      <c r="W10" s="489">
        <f t="shared" ref="W10:W35" si="7">RANK(M10,$M$10:$M$35,0)</f>
        <v>2</v>
      </c>
      <c r="X10" s="509">
        <f t="shared" ref="X10:X35" si="8">RANK(P10,$P$10:$P$35,0)</f>
        <v>1</v>
      </c>
    </row>
    <row r="11" spans="1:24" ht="15.75" customHeight="1">
      <c r="A11" s="497">
        <v>1705744</v>
      </c>
      <c r="B11" s="498" t="s">
        <v>211</v>
      </c>
      <c r="C11" s="499" t="s">
        <v>212</v>
      </c>
      <c r="D11" s="491" t="s">
        <v>103</v>
      </c>
      <c r="E11" s="500" t="s">
        <v>94</v>
      </c>
      <c r="F11" s="48">
        <v>0</v>
      </c>
      <c r="G11" s="500">
        <v>5.7</v>
      </c>
      <c r="H11" s="48">
        <f>VLOOKUP(G11*(-1),HAIES,2)</f>
        <v>26</v>
      </c>
      <c r="I11" s="474" t="s">
        <v>94</v>
      </c>
      <c r="J11" s="266">
        <v>0</v>
      </c>
      <c r="K11" s="474">
        <v>9.65</v>
      </c>
      <c r="L11" s="266">
        <f t="shared" si="0"/>
        <v>19</v>
      </c>
      <c r="M11" s="502">
        <v>8.1999999999999993</v>
      </c>
      <c r="N11" s="269">
        <f t="shared" si="1"/>
        <v>19</v>
      </c>
      <c r="O11" s="398"/>
      <c r="P11" s="186">
        <f t="shared" si="2"/>
        <v>64</v>
      </c>
      <c r="Q11" s="270" t="s">
        <v>52</v>
      </c>
      <c r="R11" s="220"/>
      <c r="S11" s="489" t="e">
        <f t="shared" si="3"/>
        <v>#VALUE!</v>
      </c>
      <c r="T11" s="489">
        <f t="shared" si="4"/>
        <v>2</v>
      </c>
      <c r="U11" s="489" t="e">
        <f t="shared" si="5"/>
        <v>#VALUE!</v>
      </c>
      <c r="V11" s="489">
        <f t="shared" si="6"/>
        <v>7</v>
      </c>
      <c r="W11" s="489">
        <f t="shared" si="7"/>
        <v>5</v>
      </c>
      <c r="X11" s="509">
        <f t="shared" si="8"/>
        <v>2</v>
      </c>
    </row>
    <row r="12" spans="1:24" ht="15.75" customHeight="1">
      <c r="A12" s="497">
        <v>1645824</v>
      </c>
      <c r="B12" s="498" t="s">
        <v>217</v>
      </c>
      <c r="C12" s="499" t="s">
        <v>218</v>
      </c>
      <c r="D12" s="491" t="s">
        <v>103</v>
      </c>
      <c r="E12" s="500">
        <v>4.9400000000000004</v>
      </c>
      <c r="F12" s="48">
        <f>VLOOKUP(E12*(-1),VIT,2)</f>
        <v>17</v>
      </c>
      <c r="G12" s="500" t="s">
        <v>94</v>
      </c>
      <c r="H12" s="48">
        <v>0</v>
      </c>
      <c r="I12" s="474" t="s">
        <v>94</v>
      </c>
      <c r="J12" s="266">
        <v>0</v>
      </c>
      <c r="K12" s="474">
        <v>10</v>
      </c>
      <c r="L12" s="266">
        <f t="shared" si="0"/>
        <v>21</v>
      </c>
      <c r="M12" s="502">
        <v>9.9499999999999993</v>
      </c>
      <c r="N12" s="269">
        <f t="shared" si="1"/>
        <v>26</v>
      </c>
      <c r="O12" s="398"/>
      <c r="P12" s="186">
        <f t="shared" si="2"/>
        <v>64</v>
      </c>
      <c r="Q12" s="270" t="s">
        <v>52</v>
      </c>
      <c r="R12" s="220"/>
      <c r="S12" s="489">
        <f t="shared" si="3"/>
        <v>1</v>
      </c>
      <c r="T12" s="489" t="e">
        <f t="shared" si="4"/>
        <v>#VALUE!</v>
      </c>
      <c r="U12" s="489" t="e">
        <f t="shared" si="5"/>
        <v>#VALUE!</v>
      </c>
      <c r="V12" s="489">
        <f t="shared" si="6"/>
        <v>6</v>
      </c>
      <c r="W12" s="489">
        <f t="shared" si="7"/>
        <v>1</v>
      </c>
      <c r="X12" s="509">
        <f t="shared" si="8"/>
        <v>2</v>
      </c>
    </row>
    <row r="13" spans="1:24" ht="15.75" customHeight="1">
      <c r="A13" s="488" t="s">
        <v>225</v>
      </c>
      <c r="B13" s="501" t="s">
        <v>226</v>
      </c>
      <c r="C13" s="493" t="s">
        <v>205</v>
      </c>
      <c r="D13" s="491" t="s">
        <v>248</v>
      </c>
      <c r="E13" s="500" t="s">
        <v>94</v>
      </c>
      <c r="F13" s="48">
        <v>0</v>
      </c>
      <c r="G13" s="500">
        <v>6.38</v>
      </c>
      <c r="H13" s="48">
        <f>VLOOKUP(G13*(-1),HAIES,2)</f>
        <v>17</v>
      </c>
      <c r="I13" s="474" t="s">
        <v>94</v>
      </c>
      <c r="J13" s="266">
        <v>0</v>
      </c>
      <c r="K13" s="474">
        <v>10.15</v>
      </c>
      <c r="L13" s="266">
        <f t="shared" si="0"/>
        <v>22</v>
      </c>
      <c r="M13" s="502">
        <v>8.9</v>
      </c>
      <c r="N13" s="269">
        <f t="shared" si="1"/>
        <v>22</v>
      </c>
      <c r="O13" s="398"/>
      <c r="P13" s="186">
        <f t="shared" si="2"/>
        <v>61</v>
      </c>
      <c r="Q13" s="270" t="s">
        <v>52</v>
      </c>
      <c r="R13" s="220"/>
      <c r="S13" s="489" t="e">
        <f t="shared" si="3"/>
        <v>#VALUE!</v>
      </c>
      <c r="T13" s="489">
        <f t="shared" si="4"/>
        <v>7</v>
      </c>
      <c r="U13" s="489" t="e">
        <f t="shared" si="5"/>
        <v>#VALUE!</v>
      </c>
      <c r="V13" s="489">
        <f t="shared" si="6"/>
        <v>3</v>
      </c>
      <c r="W13" s="489">
        <f t="shared" si="7"/>
        <v>4</v>
      </c>
      <c r="X13" s="509">
        <f t="shared" si="8"/>
        <v>4</v>
      </c>
    </row>
    <row r="14" spans="1:24" ht="15.75" customHeight="1">
      <c r="A14" s="488" t="s">
        <v>227</v>
      </c>
      <c r="B14" s="501" t="s">
        <v>228</v>
      </c>
      <c r="C14" s="493" t="s">
        <v>250</v>
      </c>
      <c r="D14" s="491" t="s">
        <v>248</v>
      </c>
      <c r="E14" s="500" t="s">
        <v>94</v>
      </c>
      <c r="F14" s="48">
        <v>0</v>
      </c>
      <c r="G14" s="500">
        <v>6</v>
      </c>
      <c r="H14" s="48">
        <f>VLOOKUP(G14*(-1),HAIES,2)</f>
        <v>21</v>
      </c>
      <c r="I14" s="474" t="s">
        <v>94</v>
      </c>
      <c r="J14" s="266">
        <v>0</v>
      </c>
      <c r="K14" s="474">
        <v>10.050000000000001</v>
      </c>
      <c r="L14" s="266">
        <f t="shared" si="0"/>
        <v>21</v>
      </c>
      <c r="M14" s="502">
        <v>7.75</v>
      </c>
      <c r="N14" s="269">
        <f t="shared" si="1"/>
        <v>18</v>
      </c>
      <c r="O14" s="398"/>
      <c r="P14" s="186">
        <f t="shared" si="2"/>
        <v>60</v>
      </c>
      <c r="Q14" s="270" t="s">
        <v>52</v>
      </c>
      <c r="R14" s="220"/>
      <c r="S14" s="489" t="e">
        <f t="shared" si="3"/>
        <v>#VALUE!</v>
      </c>
      <c r="T14" s="489">
        <f t="shared" si="4"/>
        <v>3</v>
      </c>
      <c r="U14" s="489" t="e">
        <f t="shared" si="5"/>
        <v>#VALUE!</v>
      </c>
      <c r="V14" s="489">
        <f t="shared" si="6"/>
        <v>5</v>
      </c>
      <c r="W14" s="489">
        <f t="shared" si="7"/>
        <v>8</v>
      </c>
      <c r="X14" s="509">
        <f t="shared" si="8"/>
        <v>5</v>
      </c>
    </row>
    <row r="15" spans="1:24" ht="15.75" customHeight="1">
      <c r="A15" s="503">
        <v>1774888</v>
      </c>
      <c r="B15" s="504" t="s">
        <v>179</v>
      </c>
      <c r="C15" s="505" t="s">
        <v>205</v>
      </c>
      <c r="D15" s="491" t="s">
        <v>103</v>
      </c>
      <c r="E15" s="500">
        <v>5.0999999999999996</v>
      </c>
      <c r="F15" s="48">
        <f>VLOOKUP(E15*(-1),VIT,2)</f>
        <v>16</v>
      </c>
      <c r="G15" s="500" t="s">
        <v>94</v>
      </c>
      <c r="H15" s="48">
        <v>0</v>
      </c>
      <c r="I15" s="474" t="s">
        <v>94</v>
      </c>
      <c r="J15" s="266">
        <v>0</v>
      </c>
      <c r="K15" s="474">
        <v>9.6</v>
      </c>
      <c r="L15" s="266">
        <f t="shared" si="0"/>
        <v>19</v>
      </c>
      <c r="M15" s="502">
        <v>9.35</v>
      </c>
      <c r="N15" s="269">
        <f t="shared" si="1"/>
        <v>24</v>
      </c>
      <c r="O15" s="398"/>
      <c r="P15" s="186">
        <f t="shared" si="2"/>
        <v>59</v>
      </c>
      <c r="Q15" s="270" t="s">
        <v>52</v>
      </c>
      <c r="R15" s="220"/>
      <c r="S15" s="489">
        <f t="shared" si="3"/>
        <v>2</v>
      </c>
      <c r="T15" s="489" t="e">
        <f t="shared" si="4"/>
        <v>#VALUE!</v>
      </c>
      <c r="U15" s="489" t="e">
        <f t="shared" si="5"/>
        <v>#VALUE!</v>
      </c>
      <c r="V15" s="489">
        <f t="shared" si="6"/>
        <v>8</v>
      </c>
      <c r="W15" s="489">
        <f t="shared" si="7"/>
        <v>3</v>
      </c>
      <c r="X15" s="509">
        <f t="shared" si="8"/>
        <v>6</v>
      </c>
    </row>
    <row r="16" spans="1:24" ht="15.75" customHeight="1">
      <c r="A16" s="492">
        <v>1893706</v>
      </c>
      <c r="B16" s="501" t="s">
        <v>289</v>
      </c>
      <c r="C16" s="492" t="s">
        <v>290</v>
      </c>
      <c r="D16" s="491" t="s">
        <v>253</v>
      </c>
      <c r="E16" s="500">
        <v>5.24</v>
      </c>
      <c r="F16" s="48">
        <f>VLOOKUP(E16*(-1),VIT,2)</f>
        <v>13</v>
      </c>
      <c r="G16" s="500" t="s">
        <v>94</v>
      </c>
      <c r="H16" s="48">
        <v>0</v>
      </c>
      <c r="I16" s="474" t="s">
        <v>94</v>
      </c>
      <c r="J16" s="266">
        <v>0</v>
      </c>
      <c r="K16" s="474">
        <v>10.4</v>
      </c>
      <c r="L16" s="266">
        <f t="shared" si="0"/>
        <v>23</v>
      </c>
      <c r="M16" s="502">
        <v>7.5</v>
      </c>
      <c r="N16" s="269">
        <f t="shared" si="1"/>
        <v>17</v>
      </c>
      <c r="O16" s="398"/>
      <c r="P16" s="186">
        <f t="shared" si="2"/>
        <v>53</v>
      </c>
      <c r="Q16" s="270" t="s">
        <v>52</v>
      </c>
      <c r="R16" s="220"/>
      <c r="S16" s="489">
        <f t="shared" si="3"/>
        <v>5</v>
      </c>
      <c r="T16" s="489" t="e">
        <f t="shared" si="4"/>
        <v>#VALUE!</v>
      </c>
      <c r="U16" s="489" t="e">
        <f t="shared" si="5"/>
        <v>#VALUE!</v>
      </c>
      <c r="V16" s="489">
        <f t="shared" si="6"/>
        <v>2</v>
      </c>
      <c r="W16" s="489">
        <f t="shared" si="7"/>
        <v>11</v>
      </c>
      <c r="X16" s="509">
        <f t="shared" si="8"/>
        <v>7</v>
      </c>
    </row>
    <row r="17" spans="1:24" ht="15.75" customHeight="1">
      <c r="A17" s="497">
        <v>1580301</v>
      </c>
      <c r="B17" s="498" t="s">
        <v>215</v>
      </c>
      <c r="C17" s="499" t="s">
        <v>216</v>
      </c>
      <c r="D17" s="491" t="s">
        <v>103</v>
      </c>
      <c r="E17" s="500" t="s">
        <v>94</v>
      </c>
      <c r="F17" s="48">
        <v>0</v>
      </c>
      <c r="G17" s="500">
        <v>6.48</v>
      </c>
      <c r="H17" s="48">
        <f>VLOOKUP(G17*(-1),HAIES,2)</f>
        <v>16</v>
      </c>
      <c r="I17" s="474" t="s">
        <v>94</v>
      </c>
      <c r="J17" s="266">
        <v>0</v>
      </c>
      <c r="K17" s="474">
        <v>9.1999999999999993</v>
      </c>
      <c r="L17" s="266">
        <f t="shared" si="0"/>
        <v>17</v>
      </c>
      <c r="M17" s="502">
        <v>8.1999999999999993</v>
      </c>
      <c r="N17" s="269">
        <f t="shared" si="1"/>
        <v>19</v>
      </c>
      <c r="O17" s="398"/>
      <c r="P17" s="186">
        <f t="shared" si="2"/>
        <v>52</v>
      </c>
      <c r="Q17" s="270" t="s">
        <v>52</v>
      </c>
      <c r="R17" s="52"/>
      <c r="S17" s="489" t="e">
        <f t="shared" si="3"/>
        <v>#VALUE!</v>
      </c>
      <c r="T17" s="489">
        <f t="shared" si="4"/>
        <v>8</v>
      </c>
      <c r="U17" s="489" t="e">
        <f t="shared" si="5"/>
        <v>#VALUE!</v>
      </c>
      <c r="V17" s="489">
        <f t="shared" si="6"/>
        <v>9</v>
      </c>
      <c r="W17" s="489">
        <f t="shared" si="7"/>
        <v>5</v>
      </c>
      <c r="X17" s="509">
        <f t="shared" si="8"/>
        <v>8</v>
      </c>
    </row>
    <row r="18" spans="1:24" ht="15.75" customHeight="1">
      <c r="A18" s="490">
        <v>1837914</v>
      </c>
      <c r="B18" s="498" t="s">
        <v>294</v>
      </c>
      <c r="C18" s="492" t="s">
        <v>295</v>
      </c>
      <c r="D18" s="491" t="s">
        <v>249</v>
      </c>
      <c r="E18" s="500">
        <v>5.23</v>
      </c>
      <c r="F18" s="48">
        <f>VLOOKUP(E18*(-1),VIT,2)</f>
        <v>13</v>
      </c>
      <c r="G18" s="500" t="s">
        <v>94</v>
      </c>
      <c r="H18" s="48">
        <v>0</v>
      </c>
      <c r="I18" s="474" t="s">
        <v>94</v>
      </c>
      <c r="J18" s="266">
        <v>0</v>
      </c>
      <c r="K18" s="474">
        <v>10.1</v>
      </c>
      <c r="L18" s="266">
        <f t="shared" si="0"/>
        <v>22</v>
      </c>
      <c r="M18" s="502">
        <v>7.7</v>
      </c>
      <c r="N18" s="269">
        <f t="shared" si="1"/>
        <v>17</v>
      </c>
      <c r="O18" s="398"/>
      <c r="P18" s="186">
        <f t="shared" si="2"/>
        <v>52</v>
      </c>
      <c r="Q18" s="270" t="s">
        <v>52</v>
      </c>
      <c r="R18" s="220"/>
      <c r="S18" s="489">
        <f t="shared" si="3"/>
        <v>4</v>
      </c>
      <c r="T18" s="489" t="e">
        <f t="shared" si="4"/>
        <v>#VALUE!</v>
      </c>
      <c r="U18" s="489" t="e">
        <f t="shared" si="5"/>
        <v>#VALUE!</v>
      </c>
      <c r="V18" s="489">
        <f t="shared" si="6"/>
        <v>4</v>
      </c>
      <c r="W18" s="489">
        <f t="shared" si="7"/>
        <v>10</v>
      </c>
      <c r="X18" s="509">
        <f t="shared" si="8"/>
        <v>8</v>
      </c>
    </row>
    <row r="19" spans="1:24" ht="15.75" customHeight="1">
      <c r="A19" s="492">
        <v>1682509</v>
      </c>
      <c r="B19" s="501" t="s">
        <v>284</v>
      </c>
      <c r="C19" s="492" t="s">
        <v>285</v>
      </c>
      <c r="D19" s="491" t="s">
        <v>253</v>
      </c>
      <c r="E19" s="500" t="s">
        <v>94</v>
      </c>
      <c r="F19" s="48">
        <v>0</v>
      </c>
      <c r="G19" s="500">
        <v>6.22</v>
      </c>
      <c r="H19" s="48">
        <f>VLOOKUP(G19*(-1),HAIES,2)</f>
        <v>18</v>
      </c>
      <c r="I19" s="474" t="s">
        <v>94</v>
      </c>
      <c r="J19" s="266">
        <v>0</v>
      </c>
      <c r="K19" s="474">
        <v>8.9499999999999993</v>
      </c>
      <c r="L19" s="266">
        <f t="shared" si="0"/>
        <v>16</v>
      </c>
      <c r="M19" s="502">
        <v>7.5</v>
      </c>
      <c r="N19" s="269">
        <f t="shared" si="1"/>
        <v>17</v>
      </c>
      <c r="O19" s="398"/>
      <c r="P19" s="186">
        <f t="shared" si="2"/>
        <v>51</v>
      </c>
      <c r="Q19" s="270" t="s">
        <v>52</v>
      </c>
      <c r="R19" s="220"/>
      <c r="S19" s="489" t="e">
        <f t="shared" si="3"/>
        <v>#VALUE!</v>
      </c>
      <c r="T19" s="489">
        <f t="shared" si="4"/>
        <v>4</v>
      </c>
      <c r="U19" s="489" t="e">
        <f t="shared" si="5"/>
        <v>#VALUE!</v>
      </c>
      <c r="V19" s="489">
        <f t="shared" si="6"/>
        <v>13</v>
      </c>
      <c r="W19" s="489">
        <f t="shared" si="7"/>
        <v>11</v>
      </c>
      <c r="X19" s="509">
        <f t="shared" si="8"/>
        <v>10</v>
      </c>
    </row>
    <row r="20" spans="1:24" ht="15.75" customHeight="1">
      <c r="A20" s="497">
        <v>1571553</v>
      </c>
      <c r="B20" s="498" t="s">
        <v>204</v>
      </c>
      <c r="C20" s="499" t="s">
        <v>152</v>
      </c>
      <c r="D20" s="491" t="s">
        <v>103</v>
      </c>
      <c r="E20" s="500">
        <v>5.0999999999999996</v>
      </c>
      <c r="F20" s="48">
        <f>VLOOKUP(E20*(-1),VIT,2)</f>
        <v>16</v>
      </c>
      <c r="G20" s="500" t="s">
        <v>94</v>
      </c>
      <c r="H20" s="48">
        <v>0</v>
      </c>
      <c r="I20" s="474" t="s">
        <v>94</v>
      </c>
      <c r="J20" s="266">
        <v>0</v>
      </c>
      <c r="K20" s="474">
        <v>9.0500000000000007</v>
      </c>
      <c r="L20" s="266">
        <f t="shared" si="0"/>
        <v>16</v>
      </c>
      <c r="M20" s="502">
        <v>7.75</v>
      </c>
      <c r="N20" s="269">
        <f t="shared" si="1"/>
        <v>18</v>
      </c>
      <c r="O20" s="398"/>
      <c r="P20" s="186">
        <f t="shared" si="2"/>
        <v>50</v>
      </c>
      <c r="Q20" s="270" t="s">
        <v>52</v>
      </c>
      <c r="R20" s="220"/>
      <c r="S20" s="489">
        <f t="shared" si="3"/>
        <v>2</v>
      </c>
      <c r="T20" s="489" t="e">
        <f t="shared" si="4"/>
        <v>#VALUE!</v>
      </c>
      <c r="U20" s="489" t="e">
        <f t="shared" si="5"/>
        <v>#VALUE!</v>
      </c>
      <c r="V20" s="489">
        <f t="shared" si="6"/>
        <v>11</v>
      </c>
      <c r="W20" s="489">
        <f t="shared" si="7"/>
        <v>8</v>
      </c>
      <c r="X20" s="509">
        <f t="shared" si="8"/>
        <v>11</v>
      </c>
    </row>
    <row r="21" spans="1:24" ht="15.75" customHeight="1">
      <c r="A21" s="490">
        <v>1476912</v>
      </c>
      <c r="B21" s="498" t="s">
        <v>246</v>
      </c>
      <c r="C21" s="492" t="s">
        <v>247</v>
      </c>
      <c r="D21" s="491" t="s">
        <v>249</v>
      </c>
      <c r="E21" s="500" t="s">
        <v>94</v>
      </c>
      <c r="F21" s="48">
        <v>0</v>
      </c>
      <c r="G21" s="500">
        <v>6.22</v>
      </c>
      <c r="H21" s="48">
        <f>VLOOKUP(G21*(-1),HAIES,2)</f>
        <v>18</v>
      </c>
      <c r="I21" s="474" t="s">
        <v>94</v>
      </c>
      <c r="J21" s="266">
        <v>0</v>
      </c>
      <c r="K21" s="474">
        <v>8.5</v>
      </c>
      <c r="L21" s="266">
        <f t="shared" si="0"/>
        <v>14</v>
      </c>
      <c r="M21" s="502">
        <v>6.85</v>
      </c>
      <c r="N21" s="269">
        <f t="shared" si="1"/>
        <v>14</v>
      </c>
      <c r="O21" s="398"/>
      <c r="P21" s="186">
        <f t="shared" si="2"/>
        <v>46</v>
      </c>
      <c r="Q21" s="270" t="s">
        <v>52</v>
      </c>
      <c r="R21" s="220"/>
      <c r="S21" s="489" t="e">
        <f t="shared" si="3"/>
        <v>#VALUE!</v>
      </c>
      <c r="T21" s="489">
        <f t="shared" si="4"/>
        <v>4</v>
      </c>
      <c r="U21" s="489" t="e">
        <f t="shared" si="5"/>
        <v>#VALUE!</v>
      </c>
      <c r="V21" s="489">
        <f t="shared" si="6"/>
        <v>18</v>
      </c>
      <c r="W21" s="489">
        <f t="shared" si="7"/>
        <v>15</v>
      </c>
      <c r="X21" s="509">
        <f t="shared" si="8"/>
        <v>12</v>
      </c>
    </row>
    <row r="22" spans="1:24" ht="15.75" customHeight="1">
      <c r="A22" s="492" t="s">
        <v>281</v>
      </c>
      <c r="B22" s="501" t="s">
        <v>282</v>
      </c>
      <c r="C22" s="492" t="s">
        <v>283</v>
      </c>
      <c r="D22" s="491" t="s">
        <v>253</v>
      </c>
      <c r="E22" s="500">
        <v>5.48</v>
      </c>
      <c r="F22" s="48">
        <f>VLOOKUP(E22*(-1),VIT,2)</f>
        <v>11</v>
      </c>
      <c r="G22" s="500" t="s">
        <v>94</v>
      </c>
      <c r="H22" s="48">
        <v>0</v>
      </c>
      <c r="I22" s="474" t="s">
        <v>94</v>
      </c>
      <c r="J22" s="266">
        <v>0</v>
      </c>
      <c r="K22" s="474">
        <v>9</v>
      </c>
      <c r="L22" s="266">
        <f t="shared" si="0"/>
        <v>16</v>
      </c>
      <c r="M22" s="502">
        <v>7.9</v>
      </c>
      <c r="N22" s="269">
        <f t="shared" si="1"/>
        <v>18</v>
      </c>
      <c r="O22" s="398"/>
      <c r="P22" s="186">
        <f t="shared" si="2"/>
        <v>45</v>
      </c>
      <c r="Q22" s="270" t="s">
        <v>52</v>
      </c>
      <c r="R22" s="220"/>
      <c r="S22" s="489">
        <f t="shared" si="3"/>
        <v>7</v>
      </c>
      <c r="T22" s="489" t="e">
        <f t="shared" si="4"/>
        <v>#VALUE!</v>
      </c>
      <c r="U22" s="489" t="e">
        <f t="shared" si="5"/>
        <v>#VALUE!</v>
      </c>
      <c r="V22" s="489">
        <f t="shared" si="6"/>
        <v>12</v>
      </c>
      <c r="W22" s="489">
        <f t="shared" si="7"/>
        <v>7</v>
      </c>
      <c r="X22" s="509">
        <f t="shared" si="8"/>
        <v>13</v>
      </c>
    </row>
    <row r="23" spans="1:24" ht="15.75" customHeight="1">
      <c r="A23" s="492">
        <v>1864769</v>
      </c>
      <c r="B23" s="501" t="s">
        <v>332</v>
      </c>
      <c r="C23" s="492" t="s">
        <v>334</v>
      </c>
      <c r="D23" s="491" t="s">
        <v>317</v>
      </c>
      <c r="E23" s="500" t="s">
        <v>94</v>
      </c>
      <c r="F23" s="48">
        <v>0</v>
      </c>
      <c r="G23" s="500">
        <v>6.34</v>
      </c>
      <c r="H23" s="48">
        <f>VLOOKUP(G23*(-1),HAIES,2)</f>
        <v>17</v>
      </c>
      <c r="I23" s="474" t="s">
        <v>94</v>
      </c>
      <c r="J23" s="266">
        <v>0</v>
      </c>
      <c r="K23" s="474">
        <v>8.6999999999999993</v>
      </c>
      <c r="L23" s="266">
        <f t="shared" si="0"/>
        <v>15</v>
      </c>
      <c r="M23" s="502">
        <v>6.6</v>
      </c>
      <c r="N23" s="269">
        <f t="shared" si="1"/>
        <v>13</v>
      </c>
      <c r="O23" s="398"/>
      <c r="P23" s="186">
        <f t="shared" si="2"/>
        <v>45</v>
      </c>
      <c r="Q23" s="270" t="s">
        <v>52</v>
      </c>
      <c r="R23" s="220"/>
      <c r="S23" s="489" t="e">
        <f t="shared" si="3"/>
        <v>#VALUE!</v>
      </c>
      <c r="T23" s="489">
        <f t="shared" si="4"/>
        <v>6</v>
      </c>
      <c r="U23" s="489" t="e">
        <f t="shared" si="5"/>
        <v>#VALUE!</v>
      </c>
      <c r="V23" s="489">
        <f t="shared" si="6"/>
        <v>17</v>
      </c>
      <c r="W23" s="489">
        <f t="shared" si="7"/>
        <v>17</v>
      </c>
      <c r="X23" s="509">
        <f t="shared" si="8"/>
        <v>13</v>
      </c>
    </row>
    <row r="24" spans="1:24" ht="15.75" customHeight="1">
      <c r="A24" s="497">
        <v>1804834</v>
      </c>
      <c r="B24" s="498" t="s">
        <v>208</v>
      </c>
      <c r="C24" s="499" t="s">
        <v>209</v>
      </c>
      <c r="D24" s="491" t="s">
        <v>103</v>
      </c>
      <c r="E24" s="500">
        <v>5.5</v>
      </c>
      <c r="F24" s="48">
        <f>VLOOKUP(E24*(-1),VIT,2)</f>
        <v>11</v>
      </c>
      <c r="G24" s="500" t="s">
        <v>94</v>
      </c>
      <c r="H24" s="48">
        <v>0</v>
      </c>
      <c r="I24" s="474" t="s">
        <v>94</v>
      </c>
      <c r="J24" s="266">
        <v>0</v>
      </c>
      <c r="K24" s="474">
        <v>9.15</v>
      </c>
      <c r="L24" s="266">
        <f t="shared" si="0"/>
        <v>17</v>
      </c>
      <c r="M24" s="502">
        <v>6.5</v>
      </c>
      <c r="N24" s="269">
        <f t="shared" si="1"/>
        <v>13</v>
      </c>
      <c r="O24" s="398"/>
      <c r="P24" s="186">
        <f t="shared" si="2"/>
        <v>41</v>
      </c>
      <c r="Q24" s="270" t="s">
        <v>52</v>
      </c>
      <c r="R24" s="220"/>
      <c r="S24" s="489">
        <f t="shared" si="3"/>
        <v>8</v>
      </c>
      <c r="T24" s="489" t="e">
        <f t="shared" si="4"/>
        <v>#VALUE!</v>
      </c>
      <c r="U24" s="489" t="e">
        <f t="shared" si="5"/>
        <v>#VALUE!</v>
      </c>
      <c r="V24" s="489">
        <f t="shared" si="6"/>
        <v>10</v>
      </c>
      <c r="W24" s="489">
        <f t="shared" si="7"/>
        <v>18</v>
      </c>
      <c r="X24" s="509">
        <f t="shared" si="8"/>
        <v>15</v>
      </c>
    </row>
    <row r="25" spans="1:24" ht="15.75" customHeight="1">
      <c r="A25" s="497">
        <v>1758044</v>
      </c>
      <c r="B25" s="498" t="s">
        <v>221</v>
      </c>
      <c r="C25" s="499" t="s">
        <v>222</v>
      </c>
      <c r="D25" s="491" t="s">
        <v>103</v>
      </c>
      <c r="E25" s="500">
        <v>5.52</v>
      </c>
      <c r="F25" s="48">
        <f>VLOOKUP(E25*(-1),VIT,2)</f>
        <v>10</v>
      </c>
      <c r="G25" s="500" t="s">
        <v>94</v>
      </c>
      <c r="H25" s="48">
        <v>0</v>
      </c>
      <c r="I25" s="474" t="s">
        <v>94</v>
      </c>
      <c r="J25" s="266">
        <v>0</v>
      </c>
      <c r="K25" s="474">
        <v>8.85</v>
      </c>
      <c r="L25" s="266">
        <f t="shared" si="0"/>
        <v>15</v>
      </c>
      <c r="M25" s="502">
        <v>7.3</v>
      </c>
      <c r="N25" s="269">
        <f t="shared" si="1"/>
        <v>16</v>
      </c>
      <c r="O25" s="398"/>
      <c r="P25" s="186">
        <f t="shared" si="2"/>
        <v>41</v>
      </c>
      <c r="Q25" s="270" t="s">
        <v>52</v>
      </c>
      <c r="R25" s="220"/>
      <c r="S25" s="489">
        <f t="shared" si="3"/>
        <v>9</v>
      </c>
      <c r="T25" s="489" t="e">
        <f t="shared" si="4"/>
        <v>#VALUE!</v>
      </c>
      <c r="U25" s="489" t="e">
        <f t="shared" si="5"/>
        <v>#VALUE!</v>
      </c>
      <c r="V25" s="489">
        <f t="shared" si="6"/>
        <v>15</v>
      </c>
      <c r="W25" s="489">
        <f t="shared" si="7"/>
        <v>13</v>
      </c>
      <c r="X25" s="509">
        <f t="shared" si="8"/>
        <v>15</v>
      </c>
    </row>
    <row r="26" spans="1:24" ht="15.75" customHeight="1">
      <c r="A26" s="497">
        <v>1878479</v>
      </c>
      <c r="B26" s="498" t="s">
        <v>223</v>
      </c>
      <c r="C26" s="499" t="s">
        <v>224</v>
      </c>
      <c r="D26" s="491" t="s">
        <v>103</v>
      </c>
      <c r="E26" s="500">
        <v>5.42</v>
      </c>
      <c r="F26" s="48">
        <f>VLOOKUP(E26*(-1),VIT,2)</f>
        <v>11</v>
      </c>
      <c r="G26" s="500" t="s">
        <v>94</v>
      </c>
      <c r="H26" s="48">
        <v>0</v>
      </c>
      <c r="I26" s="474" t="s">
        <v>94</v>
      </c>
      <c r="J26" s="266">
        <v>0</v>
      </c>
      <c r="K26" s="474">
        <v>8.8000000000000007</v>
      </c>
      <c r="L26" s="266">
        <f t="shared" si="0"/>
        <v>15</v>
      </c>
      <c r="M26" s="502">
        <v>6.8</v>
      </c>
      <c r="N26" s="269">
        <f t="shared" si="1"/>
        <v>14</v>
      </c>
      <c r="O26" s="398"/>
      <c r="P26" s="186">
        <f t="shared" si="2"/>
        <v>40</v>
      </c>
      <c r="Q26" s="270" t="s">
        <v>52</v>
      </c>
      <c r="R26" s="220"/>
      <c r="S26" s="489">
        <f t="shared" si="3"/>
        <v>6</v>
      </c>
      <c r="T26" s="489" t="e">
        <f t="shared" si="4"/>
        <v>#VALUE!</v>
      </c>
      <c r="U26" s="489" t="e">
        <f t="shared" si="5"/>
        <v>#VALUE!</v>
      </c>
      <c r="V26" s="489">
        <f t="shared" si="6"/>
        <v>16</v>
      </c>
      <c r="W26" s="489">
        <f t="shared" si="7"/>
        <v>16</v>
      </c>
      <c r="X26" s="509">
        <f t="shared" si="8"/>
        <v>17</v>
      </c>
    </row>
    <row r="27" spans="1:24" ht="15.75" customHeight="1">
      <c r="A27" s="492">
        <v>1893771</v>
      </c>
      <c r="B27" s="501" t="s">
        <v>287</v>
      </c>
      <c r="C27" s="492" t="s">
        <v>288</v>
      </c>
      <c r="D27" s="491" t="s">
        <v>253</v>
      </c>
      <c r="E27" s="500" t="s">
        <v>94</v>
      </c>
      <c r="F27" s="48">
        <v>0</v>
      </c>
      <c r="G27" s="500">
        <v>7.13</v>
      </c>
      <c r="H27" s="48">
        <f>VLOOKUP(G27*(-1),HAIES,2)</f>
        <v>11</v>
      </c>
      <c r="I27" s="474" t="s">
        <v>94</v>
      </c>
      <c r="J27" s="266">
        <v>0</v>
      </c>
      <c r="K27" s="474">
        <v>8.3000000000000007</v>
      </c>
      <c r="L27" s="266">
        <f t="shared" si="0"/>
        <v>13</v>
      </c>
      <c r="M27" s="502">
        <v>7.1</v>
      </c>
      <c r="N27" s="269">
        <f t="shared" si="1"/>
        <v>15</v>
      </c>
      <c r="O27" s="398"/>
      <c r="P27" s="186">
        <f t="shared" si="2"/>
        <v>39</v>
      </c>
      <c r="Q27" s="270" t="s">
        <v>52</v>
      </c>
      <c r="R27" s="220"/>
      <c r="S27" s="489" t="e">
        <f t="shared" si="3"/>
        <v>#VALUE!</v>
      </c>
      <c r="T27" s="489">
        <f t="shared" si="4"/>
        <v>9</v>
      </c>
      <c r="U27" s="489" t="e">
        <f t="shared" si="5"/>
        <v>#VALUE!</v>
      </c>
      <c r="V27" s="489">
        <f t="shared" si="6"/>
        <v>19</v>
      </c>
      <c r="W27" s="489">
        <f t="shared" si="7"/>
        <v>14</v>
      </c>
      <c r="X27" s="509">
        <f t="shared" si="8"/>
        <v>18</v>
      </c>
    </row>
    <row r="28" spans="1:24" ht="15.75" customHeight="1">
      <c r="A28" s="497">
        <v>1878525</v>
      </c>
      <c r="B28" s="498" t="s">
        <v>206</v>
      </c>
      <c r="C28" s="499" t="s">
        <v>207</v>
      </c>
      <c r="D28" s="491" t="s">
        <v>103</v>
      </c>
      <c r="E28" s="500">
        <v>5.69</v>
      </c>
      <c r="F28" s="48">
        <f>VLOOKUP(E28*(-1),VIT,2)</f>
        <v>9</v>
      </c>
      <c r="G28" s="500" t="s">
        <v>94</v>
      </c>
      <c r="H28" s="48">
        <v>0</v>
      </c>
      <c r="I28" s="474" t="s">
        <v>94</v>
      </c>
      <c r="J28" s="266">
        <v>0</v>
      </c>
      <c r="K28" s="474">
        <v>8.9</v>
      </c>
      <c r="L28" s="266">
        <f t="shared" si="0"/>
        <v>16</v>
      </c>
      <c r="M28" s="502">
        <v>6.3</v>
      </c>
      <c r="N28" s="269">
        <f t="shared" si="1"/>
        <v>12</v>
      </c>
      <c r="O28" s="398"/>
      <c r="P28" s="186">
        <f t="shared" si="2"/>
        <v>37</v>
      </c>
      <c r="Q28" s="270" t="s">
        <v>52</v>
      </c>
      <c r="R28" s="220"/>
      <c r="S28" s="489">
        <f t="shared" si="3"/>
        <v>11</v>
      </c>
      <c r="T28" s="489" t="e">
        <f t="shared" si="4"/>
        <v>#VALUE!</v>
      </c>
      <c r="U28" s="489" t="e">
        <f t="shared" si="5"/>
        <v>#VALUE!</v>
      </c>
      <c r="V28" s="489">
        <f t="shared" si="6"/>
        <v>14</v>
      </c>
      <c r="W28" s="489">
        <f t="shared" si="7"/>
        <v>19</v>
      </c>
      <c r="X28" s="509">
        <f t="shared" si="8"/>
        <v>19</v>
      </c>
    </row>
    <row r="29" spans="1:24" ht="15.75" customHeight="1">
      <c r="A29" s="490">
        <v>1837919</v>
      </c>
      <c r="B29" s="498" t="s">
        <v>313</v>
      </c>
      <c r="C29" s="492" t="s">
        <v>292</v>
      </c>
      <c r="D29" s="491" t="s">
        <v>249</v>
      </c>
      <c r="E29" s="500" t="s">
        <v>94</v>
      </c>
      <c r="F29" s="48">
        <v>0</v>
      </c>
      <c r="G29" s="500">
        <v>7.39</v>
      </c>
      <c r="H29" s="48">
        <f>VLOOKUP(G29*(-1),HAIES,2)</f>
        <v>10</v>
      </c>
      <c r="I29" s="474" t="s">
        <v>94</v>
      </c>
      <c r="J29" s="266">
        <v>0</v>
      </c>
      <c r="K29" s="474">
        <v>7.6</v>
      </c>
      <c r="L29" s="266">
        <f t="shared" si="0"/>
        <v>10</v>
      </c>
      <c r="M29" s="502">
        <v>5.6</v>
      </c>
      <c r="N29" s="269">
        <f t="shared" si="1"/>
        <v>10</v>
      </c>
      <c r="O29" s="398"/>
      <c r="P29" s="186">
        <f t="shared" si="2"/>
        <v>30</v>
      </c>
      <c r="Q29" s="270" t="s">
        <v>52</v>
      </c>
      <c r="R29" s="220"/>
      <c r="S29" s="489" t="e">
        <f t="shared" si="3"/>
        <v>#VALUE!</v>
      </c>
      <c r="T29" s="489">
        <f t="shared" si="4"/>
        <v>11</v>
      </c>
      <c r="U29" s="489" t="e">
        <f t="shared" si="5"/>
        <v>#VALUE!</v>
      </c>
      <c r="V29" s="489">
        <f t="shared" si="6"/>
        <v>24</v>
      </c>
      <c r="W29" s="489">
        <f t="shared" si="7"/>
        <v>24</v>
      </c>
      <c r="X29" s="509">
        <f t="shared" si="8"/>
        <v>20</v>
      </c>
    </row>
    <row r="30" spans="1:24" ht="15.75" customHeight="1">
      <c r="A30" s="492">
        <v>1877692</v>
      </c>
      <c r="B30" s="501" t="s">
        <v>280</v>
      </c>
      <c r="C30" s="492" t="s">
        <v>161</v>
      </c>
      <c r="D30" s="491" t="s">
        <v>253</v>
      </c>
      <c r="E30" s="500" t="s">
        <v>94</v>
      </c>
      <c r="F30" s="48">
        <v>0</v>
      </c>
      <c r="G30" s="500">
        <v>7.87</v>
      </c>
      <c r="H30" s="48">
        <f>VLOOKUP(G30*(-1),HAIES,2)</f>
        <v>8</v>
      </c>
      <c r="I30" s="474" t="s">
        <v>94</v>
      </c>
      <c r="J30" s="266">
        <v>0</v>
      </c>
      <c r="K30" s="474">
        <v>8</v>
      </c>
      <c r="L30" s="266">
        <f t="shared" si="0"/>
        <v>11</v>
      </c>
      <c r="M30" s="502">
        <v>5.85</v>
      </c>
      <c r="N30" s="269">
        <f t="shared" si="1"/>
        <v>11</v>
      </c>
      <c r="O30" s="398"/>
      <c r="P30" s="186">
        <f t="shared" si="2"/>
        <v>30</v>
      </c>
      <c r="Q30" s="270" t="s">
        <v>52</v>
      </c>
      <c r="R30" s="52"/>
      <c r="S30" s="489" t="e">
        <f t="shared" si="3"/>
        <v>#VALUE!</v>
      </c>
      <c r="T30" s="489">
        <f t="shared" si="4"/>
        <v>12</v>
      </c>
      <c r="U30" s="489" t="e">
        <f t="shared" si="5"/>
        <v>#VALUE!</v>
      </c>
      <c r="V30" s="489">
        <f t="shared" si="6"/>
        <v>20</v>
      </c>
      <c r="W30" s="489">
        <f t="shared" si="7"/>
        <v>21</v>
      </c>
      <c r="X30" s="509">
        <f t="shared" si="8"/>
        <v>20</v>
      </c>
    </row>
    <row r="31" spans="1:24" ht="15.75" customHeight="1">
      <c r="A31" s="492">
        <v>1770243</v>
      </c>
      <c r="B31" s="501" t="s">
        <v>333</v>
      </c>
      <c r="C31" s="492" t="s">
        <v>335</v>
      </c>
      <c r="D31" s="491" t="s">
        <v>317</v>
      </c>
      <c r="E31" s="500" t="s">
        <v>94</v>
      </c>
      <c r="F31" s="48">
        <v>0</v>
      </c>
      <c r="G31" s="500">
        <v>7.36</v>
      </c>
      <c r="H31" s="48">
        <f>VLOOKUP(G31*(-1),HAIES,2)</f>
        <v>10</v>
      </c>
      <c r="I31" s="474" t="s">
        <v>94</v>
      </c>
      <c r="J31" s="266">
        <v>0</v>
      </c>
      <c r="K31" s="474">
        <v>7.7</v>
      </c>
      <c r="L31" s="266">
        <f t="shared" si="0"/>
        <v>10</v>
      </c>
      <c r="M31" s="502">
        <v>5.45</v>
      </c>
      <c r="N31" s="269">
        <f t="shared" si="1"/>
        <v>10</v>
      </c>
      <c r="O31" s="398"/>
      <c r="P31" s="186">
        <f t="shared" si="2"/>
        <v>30</v>
      </c>
      <c r="Q31" s="270" t="s">
        <v>52</v>
      </c>
      <c r="R31" s="220"/>
      <c r="S31" s="489" t="e">
        <f t="shared" si="3"/>
        <v>#VALUE!</v>
      </c>
      <c r="T31" s="489">
        <f t="shared" si="4"/>
        <v>10</v>
      </c>
      <c r="U31" s="489" t="e">
        <f t="shared" si="5"/>
        <v>#VALUE!</v>
      </c>
      <c r="V31" s="489">
        <f t="shared" si="6"/>
        <v>22</v>
      </c>
      <c r="W31" s="489">
        <f t="shared" si="7"/>
        <v>25</v>
      </c>
      <c r="X31" s="509">
        <f t="shared" si="8"/>
        <v>20</v>
      </c>
    </row>
    <row r="32" spans="1:24" ht="15.75" customHeight="1">
      <c r="A32" s="497">
        <v>1952295</v>
      </c>
      <c r="B32" s="498" t="s">
        <v>341</v>
      </c>
      <c r="C32" s="499" t="s">
        <v>342</v>
      </c>
      <c r="D32" s="491" t="s">
        <v>103</v>
      </c>
      <c r="E32" s="500">
        <v>5.66</v>
      </c>
      <c r="F32" s="48">
        <f>VLOOKUP(E32*(-1),VIT,2)</f>
        <v>9</v>
      </c>
      <c r="G32" s="500" t="s">
        <v>94</v>
      </c>
      <c r="H32" s="48">
        <v>0</v>
      </c>
      <c r="I32" s="474" t="s">
        <v>94</v>
      </c>
      <c r="J32" s="266">
        <v>0</v>
      </c>
      <c r="K32" s="474">
        <v>7.7</v>
      </c>
      <c r="L32" s="266">
        <f t="shared" si="0"/>
        <v>10</v>
      </c>
      <c r="M32" s="502">
        <v>5.8</v>
      </c>
      <c r="N32" s="269">
        <f t="shared" si="1"/>
        <v>10</v>
      </c>
      <c r="O32" s="398"/>
      <c r="P32" s="186">
        <f t="shared" si="2"/>
        <v>29</v>
      </c>
      <c r="Q32" s="270" t="s">
        <v>52</v>
      </c>
      <c r="R32" s="220"/>
      <c r="S32" s="489">
        <f t="shared" si="3"/>
        <v>10</v>
      </c>
      <c r="T32" s="489" t="e">
        <f t="shared" si="4"/>
        <v>#VALUE!</v>
      </c>
      <c r="U32" s="489" t="e">
        <f t="shared" si="5"/>
        <v>#VALUE!</v>
      </c>
      <c r="V32" s="489">
        <f t="shared" si="6"/>
        <v>22</v>
      </c>
      <c r="W32" s="489">
        <f t="shared" si="7"/>
        <v>22</v>
      </c>
      <c r="X32" s="509">
        <f t="shared" si="8"/>
        <v>23</v>
      </c>
    </row>
    <row r="33" spans="1:24" ht="15.75" customHeight="1">
      <c r="A33" s="497">
        <v>1878497</v>
      </c>
      <c r="B33" s="498" t="s">
        <v>219</v>
      </c>
      <c r="C33" s="499" t="s">
        <v>220</v>
      </c>
      <c r="D33" s="491" t="s">
        <v>103</v>
      </c>
      <c r="E33" s="500">
        <v>6.03</v>
      </c>
      <c r="F33" s="48">
        <f>VLOOKUP(E33*(-1),VIT,2)</f>
        <v>7</v>
      </c>
      <c r="G33" s="500" t="s">
        <v>94</v>
      </c>
      <c r="H33" s="48">
        <v>0</v>
      </c>
      <c r="I33" s="474" t="s">
        <v>94</v>
      </c>
      <c r="J33" s="266">
        <v>0</v>
      </c>
      <c r="K33" s="474">
        <v>8</v>
      </c>
      <c r="L33" s="266">
        <f t="shared" si="0"/>
        <v>11</v>
      </c>
      <c r="M33" s="502">
        <v>5.7</v>
      </c>
      <c r="N33" s="269">
        <f t="shared" si="1"/>
        <v>10</v>
      </c>
      <c r="O33" s="398"/>
      <c r="P33" s="186">
        <f t="shared" si="2"/>
        <v>28</v>
      </c>
      <c r="Q33" s="270" t="s">
        <v>52</v>
      </c>
      <c r="R33" s="220"/>
      <c r="S33" s="489">
        <f t="shared" si="3"/>
        <v>12</v>
      </c>
      <c r="T33" s="489" t="e">
        <f t="shared" si="4"/>
        <v>#VALUE!</v>
      </c>
      <c r="U33" s="489" t="e">
        <f t="shared" si="5"/>
        <v>#VALUE!</v>
      </c>
      <c r="V33" s="489">
        <f t="shared" si="6"/>
        <v>20</v>
      </c>
      <c r="W33" s="489">
        <f t="shared" si="7"/>
        <v>23</v>
      </c>
      <c r="X33" s="509">
        <f t="shared" si="8"/>
        <v>24</v>
      </c>
    </row>
    <row r="34" spans="1:24" ht="15.75" customHeight="1">
      <c r="A34" s="492">
        <v>1927967</v>
      </c>
      <c r="B34" s="501" t="s">
        <v>286</v>
      </c>
      <c r="C34" s="492" t="s">
        <v>216</v>
      </c>
      <c r="D34" s="491" t="s">
        <v>253</v>
      </c>
      <c r="E34" s="500">
        <v>6.26</v>
      </c>
      <c r="F34" s="48">
        <f>VLOOKUP(E34*(-1),VIT,2)</f>
        <v>6</v>
      </c>
      <c r="G34" s="500" t="s">
        <v>94</v>
      </c>
      <c r="H34" s="48">
        <v>0</v>
      </c>
      <c r="I34" s="474" t="s">
        <v>94</v>
      </c>
      <c r="J34" s="266">
        <v>0</v>
      </c>
      <c r="K34" s="474">
        <v>6.45</v>
      </c>
      <c r="L34" s="266">
        <f t="shared" si="0"/>
        <v>6</v>
      </c>
      <c r="M34" s="502">
        <v>5.95</v>
      </c>
      <c r="N34" s="269">
        <f t="shared" si="1"/>
        <v>11</v>
      </c>
      <c r="O34" s="398"/>
      <c r="P34" s="186">
        <f t="shared" si="2"/>
        <v>23</v>
      </c>
      <c r="Q34" s="270" t="s">
        <v>52</v>
      </c>
      <c r="R34" s="220"/>
      <c r="S34" s="489">
        <f t="shared" si="3"/>
        <v>13</v>
      </c>
      <c r="T34" s="489" t="e">
        <f t="shared" si="4"/>
        <v>#VALUE!</v>
      </c>
      <c r="U34" s="489" t="e">
        <f t="shared" si="5"/>
        <v>#VALUE!</v>
      </c>
      <c r="V34" s="489">
        <f t="shared" si="6"/>
        <v>26</v>
      </c>
      <c r="W34" s="489">
        <f t="shared" si="7"/>
        <v>20</v>
      </c>
      <c r="X34" s="509">
        <f t="shared" si="8"/>
        <v>25</v>
      </c>
    </row>
    <row r="35" spans="1:24" ht="15.75" customHeight="1">
      <c r="A35" s="492">
        <v>1907610</v>
      </c>
      <c r="B35" s="501" t="s">
        <v>291</v>
      </c>
      <c r="C35" s="492" t="s">
        <v>292</v>
      </c>
      <c r="D35" s="491" t="s">
        <v>253</v>
      </c>
      <c r="E35" s="500" t="s">
        <v>94</v>
      </c>
      <c r="F35" s="48">
        <v>0</v>
      </c>
      <c r="G35" s="500">
        <v>8.77</v>
      </c>
      <c r="H35" s="48">
        <f>VLOOKUP(G35*(-1),HAIES,2)</f>
        <v>4</v>
      </c>
      <c r="I35" s="474" t="s">
        <v>94</v>
      </c>
      <c r="J35" s="266">
        <v>0</v>
      </c>
      <c r="K35" s="474">
        <v>6.85</v>
      </c>
      <c r="L35" s="266">
        <f t="shared" si="0"/>
        <v>7</v>
      </c>
      <c r="M35" s="502">
        <v>5.45</v>
      </c>
      <c r="N35" s="269">
        <f t="shared" si="1"/>
        <v>10</v>
      </c>
      <c r="O35" s="398"/>
      <c r="P35" s="186">
        <f t="shared" si="2"/>
        <v>21</v>
      </c>
      <c r="Q35" s="270" t="s">
        <v>52</v>
      </c>
      <c r="R35" s="220"/>
      <c r="S35" s="489" t="e">
        <f t="shared" si="3"/>
        <v>#VALUE!</v>
      </c>
      <c r="T35" s="489">
        <f t="shared" si="4"/>
        <v>13</v>
      </c>
      <c r="U35" s="489" t="e">
        <f t="shared" si="5"/>
        <v>#VALUE!</v>
      </c>
      <c r="V35" s="489">
        <f t="shared" si="6"/>
        <v>25</v>
      </c>
      <c r="W35" s="489">
        <f t="shared" si="7"/>
        <v>25</v>
      </c>
      <c r="X35" s="509">
        <f t="shared" si="8"/>
        <v>26</v>
      </c>
    </row>
  </sheetData>
  <sortState ref="A10:X35">
    <sortCondition descending="1" ref="P10:P35"/>
  </sortState>
  <mergeCells count="6">
    <mergeCell ref="S7:X7"/>
    <mergeCell ref="D2:L2"/>
    <mergeCell ref="D4:K4"/>
    <mergeCell ref="D6:G6"/>
    <mergeCell ref="I6:K6"/>
    <mergeCell ref="D3:L3"/>
  </mergeCells>
  <phoneticPr fontId="25" type="noConversion"/>
  <printOptions horizontalCentered="1" gridLines="1"/>
  <pageMargins left="0" right="0" top="0.2" bottom="0.2" header="0.51" footer="0.51"/>
  <pageSetup paperSize="9" scale="80" fitToHeight="0" orientation="portrait" horizontalDpi="300" verticalDpi="300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G19"/>
  <sheetViews>
    <sheetView zoomScaleNormal="100" workbookViewId="0">
      <selection activeCell="F9" sqref="F9"/>
    </sheetView>
  </sheetViews>
  <sheetFormatPr baseColWidth="10" defaultRowHeight="24" customHeight="1"/>
  <cols>
    <col min="1" max="1" width="5.28515625" style="1" customWidth="1"/>
    <col min="2" max="2" width="20.5703125" style="1" customWidth="1"/>
    <col min="3" max="3" width="11.42578125" style="1"/>
    <col min="4" max="4" width="17.5703125" style="1" customWidth="1"/>
    <col min="5" max="5" width="14.5703125" style="1" bestFit="1" customWidth="1"/>
    <col min="6" max="16384" width="11.42578125" style="1"/>
  </cols>
  <sheetData>
    <row r="1" spans="2:7" s="4" customFormat="1" ht="24" customHeight="1" thickBot="1">
      <c r="B1" s="387"/>
      <c r="C1" s="388"/>
      <c r="D1" s="389"/>
      <c r="E1" s="388"/>
      <c r="F1" s="390"/>
      <c r="G1" s="3"/>
    </row>
    <row r="2" spans="2:7" s="4" customFormat="1" ht="24" customHeight="1">
      <c r="B2" s="541" t="s">
        <v>0</v>
      </c>
      <c r="C2" s="542"/>
      <c r="D2" s="542"/>
      <c r="E2" s="542"/>
      <c r="F2" s="543"/>
      <c r="G2" s="5"/>
    </row>
    <row r="3" spans="2:7" s="2" customFormat="1" ht="24" customHeight="1">
      <c r="B3" s="544" t="s">
        <v>102</v>
      </c>
      <c r="C3" s="545"/>
      <c r="D3" s="545"/>
      <c r="E3" s="545"/>
      <c r="F3" s="546"/>
      <c r="G3" s="5"/>
    </row>
    <row r="4" spans="2:7" ht="24" customHeight="1">
      <c r="B4" s="544" t="s">
        <v>105</v>
      </c>
      <c r="C4" s="545"/>
      <c r="D4" s="545"/>
      <c r="E4" s="545"/>
      <c r="F4" s="546"/>
      <c r="G4" s="5"/>
    </row>
    <row r="5" spans="2:7" ht="24" customHeight="1" thickBot="1">
      <c r="B5" s="547" t="s">
        <v>92</v>
      </c>
      <c r="C5" s="548"/>
      <c r="D5" s="548"/>
      <c r="E5" s="548"/>
      <c r="F5" s="549"/>
    </row>
    <row r="6" spans="2:7" ht="24" customHeight="1">
      <c r="B6" s="391"/>
      <c r="C6" s="391"/>
      <c r="D6" s="391"/>
      <c r="E6" s="391"/>
      <c r="F6" s="391"/>
    </row>
    <row r="7" spans="2:7" s="4" customFormat="1" ht="24" customHeight="1">
      <c r="B7" s="393" t="s">
        <v>1</v>
      </c>
      <c r="C7" s="393"/>
      <c r="D7" s="393"/>
      <c r="E7" s="392"/>
      <c r="F7" s="393"/>
      <c r="G7" s="1"/>
    </row>
    <row r="8" spans="2:7" ht="24" customHeight="1">
      <c r="B8" s="393" t="s">
        <v>2</v>
      </c>
      <c r="C8" s="393"/>
      <c r="D8" s="393"/>
      <c r="E8" s="393"/>
      <c r="F8" s="393"/>
    </row>
    <row r="9" spans="2:7" ht="24" customHeight="1">
      <c r="B9" s="393" t="s">
        <v>3</v>
      </c>
      <c r="C9" s="393"/>
      <c r="D9" s="393"/>
      <c r="E9" s="393"/>
      <c r="F9" s="393"/>
    </row>
    <row r="10" spans="2:7" ht="24" customHeight="1">
      <c r="B10" s="393"/>
      <c r="C10" s="393"/>
      <c r="D10" s="393"/>
      <c r="E10" s="393"/>
      <c r="F10" s="393"/>
    </row>
    <row r="11" spans="2:7" ht="24" customHeight="1">
      <c r="B11" s="539" t="s">
        <v>91</v>
      </c>
      <c r="C11" s="539"/>
      <c r="D11" s="539"/>
      <c r="E11" s="539"/>
      <c r="F11" s="539"/>
    </row>
    <row r="12" spans="2:7" ht="24" customHeight="1">
      <c r="B12" s="393" t="s">
        <v>5</v>
      </c>
      <c r="C12" s="393"/>
      <c r="D12" s="393" t="s">
        <v>9</v>
      </c>
      <c r="E12" s="393" t="s">
        <v>10</v>
      </c>
      <c r="F12" s="393"/>
    </row>
    <row r="13" spans="2:7" ht="24" customHeight="1">
      <c r="B13" s="393" t="s">
        <v>6</v>
      </c>
      <c r="C13" s="393"/>
      <c r="D13" s="393" t="s">
        <v>7</v>
      </c>
      <c r="E13" s="393" t="s">
        <v>8</v>
      </c>
      <c r="F13" s="393"/>
    </row>
    <row r="14" spans="2:7" ht="24" customHeight="1">
      <c r="B14" s="393"/>
      <c r="C14" s="393"/>
      <c r="D14" s="393"/>
      <c r="E14" s="393"/>
      <c r="F14" s="393"/>
    </row>
    <row r="15" spans="2:7" ht="24" customHeight="1">
      <c r="B15" s="539" t="s">
        <v>93</v>
      </c>
      <c r="C15" s="539"/>
      <c r="D15" s="539"/>
      <c r="E15" s="539"/>
      <c r="F15" s="539"/>
    </row>
    <row r="16" spans="2:7" ht="24" customHeight="1">
      <c r="B16" s="391"/>
      <c r="C16" s="391"/>
      <c r="D16" s="391"/>
      <c r="E16" s="391"/>
      <c r="F16" s="391"/>
    </row>
    <row r="17" spans="2:7" ht="24" customHeight="1">
      <c r="B17" s="540" t="s">
        <v>61</v>
      </c>
      <c r="C17" s="540"/>
      <c r="D17" s="540"/>
      <c r="E17" s="540"/>
      <c r="F17" s="540"/>
    </row>
    <row r="18" spans="2:7" s="4" customFormat="1" ht="24" customHeight="1">
      <c r="B18" s="386"/>
      <c r="C18" s="386"/>
      <c r="D18" s="386"/>
      <c r="E18" s="386"/>
      <c r="F18" s="393"/>
      <c r="G18" s="1"/>
    </row>
    <row r="19" spans="2:7" ht="24" customHeight="1">
      <c r="B19" s="386"/>
      <c r="C19" s="386"/>
      <c r="D19" s="386"/>
      <c r="E19" s="386"/>
      <c r="F19" s="393"/>
    </row>
  </sheetData>
  <mergeCells count="7">
    <mergeCell ref="B15:F15"/>
    <mergeCell ref="B17:F17"/>
    <mergeCell ref="B2:F2"/>
    <mergeCell ref="B3:F3"/>
    <mergeCell ref="B4:F4"/>
    <mergeCell ref="B11:F11"/>
    <mergeCell ref="B5:F5"/>
  </mergeCells>
  <phoneticPr fontId="25" type="noConversion"/>
  <printOptions horizontalCentered="1"/>
  <pageMargins left="0" right="0" top="0.98" bottom="0.98" header="0.51" footer="0.5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4"/>
  <sheetViews>
    <sheetView showGridLines="0" topLeftCell="C1" workbookViewId="0">
      <selection activeCell="Z9" sqref="Z9"/>
    </sheetView>
  </sheetViews>
  <sheetFormatPr baseColWidth="10" defaultRowHeight="12.75"/>
  <cols>
    <col min="1" max="2" width="3.7109375" style="135" hidden="1" customWidth="1"/>
    <col min="3" max="3" width="3.7109375" style="135" customWidth="1"/>
    <col min="4" max="4" width="7.7109375" style="136" customWidth="1"/>
    <col min="5" max="5" width="3.7109375" style="137" customWidth="1"/>
    <col min="6" max="6" width="6.7109375" style="136" customWidth="1"/>
    <col min="7" max="7" width="3.7109375" style="137" customWidth="1"/>
    <col min="8" max="8" width="6.7109375" style="137" customWidth="1"/>
    <col min="9" max="9" width="3.7109375" style="134" customWidth="1"/>
    <col min="10" max="10" width="6.7109375" style="137" customWidth="1"/>
    <col min="11" max="11" width="3.7109375" style="134" customWidth="1"/>
    <col min="12" max="12" width="7.42578125" style="138" customWidth="1"/>
    <col min="13" max="13" width="3.7109375" style="134" customWidth="1"/>
    <col min="14" max="14" width="11.42578125" style="134"/>
    <col min="15" max="15" width="7.7109375" style="136" customWidth="1"/>
    <col min="16" max="16" width="3.7109375" style="137" customWidth="1"/>
    <col min="17" max="17" width="6.7109375" style="136" customWidth="1"/>
    <col min="18" max="18" width="3.7109375" style="137" customWidth="1"/>
    <col min="19" max="19" width="6.7109375" style="138" customWidth="1"/>
    <col min="20" max="20" width="3.7109375" style="134" customWidth="1"/>
    <col min="21" max="21" width="6.7109375" style="138" customWidth="1"/>
    <col min="22" max="22" width="3.7109375" style="134" customWidth="1"/>
    <col min="23" max="23" width="7.42578125" style="138" customWidth="1"/>
    <col min="24" max="24" width="3.7109375" style="134" customWidth="1"/>
    <col min="25" max="26" width="11.5703125" customWidth="1"/>
    <col min="27" max="32" width="11.42578125" style="134"/>
    <col min="33" max="33" width="7.42578125" style="139" customWidth="1"/>
    <col min="34" max="34" width="3.7109375" style="134" customWidth="1"/>
    <col min="35" max="16384" width="11.42578125" style="134"/>
  </cols>
  <sheetData>
    <row r="1" spans="1:34" ht="28.5" customHeight="1">
      <c r="A1" s="140"/>
      <c r="B1" s="140"/>
      <c r="C1" s="140"/>
      <c r="D1" s="141"/>
      <c r="E1" s="142"/>
      <c r="F1" s="141"/>
      <c r="G1" s="142"/>
      <c r="I1" s="143"/>
      <c r="J1" s="142"/>
      <c r="K1" s="143"/>
      <c r="O1" s="141"/>
      <c r="P1" s="142"/>
      <c r="Q1" s="141"/>
      <c r="R1" s="142"/>
      <c r="T1" s="143"/>
      <c r="U1" s="252"/>
      <c r="V1" s="143"/>
    </row>
    <row r="2" spans="1:34" ht="12.75" customHeight="1">
      <c r="E2" s="144"/>
      <c r="G2" s="144"/>
      <c r="J2" s="144"/>
      <c r="P2" s="144"/>
      <c r="R2" s="144"/>
      <c r="U2" s="253"/>
    </row>
    <row r="3" spans="1:34" ht="19.5">
      <c r="E3" s="144"/>
      <c r="G3" s="144"/>
      <c r="J3" s="144"/>
      <c r="P3" s="144"/>
      <c r="R3" s="144"/>
      <c r="U3" s="253"/>
    </row>
    <row r="4" spans="1:34" ht="13.5" thickBot="1">
      <c r="H4" s="145"/>
      <c r="S4" s="246"/>
    </row>
    <row r="5" spans="1:34" s="5" customFormat="1" ht="24" customHeight="1" thickBot="1">
      <c r="A5" s="225"/>
      <c r="B5" s="225"/>
      <c r="C5" s="225"/>
      <c r="D5" s="550" t="s">
        <v>53</v>
      </c>
      <c r="E5" s="551"/>
      <c r="F5" s="551"/>
      <c r="G5" s="551"/>
      <c r="H5" s="551"/>
      <c r="I5" s="551"/>
      <c r="J5" s="551"/>
      <c r="K5" s="551"/>
      <c r="L5" s="551"/>
      <c r="M5" s="552"/>
      <c r="O5" s="550" t="s">
        <v>54</v>
      </c>
      <c r="P5" s="551"/>
      <c r="Q5" s="551"/>
      <c r="R5" s="551"/>
      <c r="S5" s="551"/>
      <c r="T5" s="551"/>
      <c r="U5" s="551"/>
      <c r="V5" s="551"/>
      <c r="W5" s="551"/>
      <c r="X5" s="552"/>
      <c r="Y5" s="4"/>
      <c r="Z5" s="4"/>
      <c r="AG5" s="226"/>
    </row>
    <row r="6" spans="1:34" ht="15">
      <c r="E6" s="146"/>
      <c r="G6" s="146"/>
      <c r="H6" s="145"/>
      <c r="J6" s="146"/>
      <c r="P6" s="146"/>
      <c r="R6" s="146"/>
      <c r="S6" s="246"/>
      <c r="U6" s="254"/>
    </row>
    <row r="7" spans="1:34" ht="13.5" thickBot="1">
      <c r="H7" s="145"/>
      <c r="S7" s="246"/>
    </row>
    <row r="8" spans="1:34" ht="39" thickBot="1">
      <c r="A8" s="147"/>
      <c r="B8" s="148"/>
      <c r="C8" s="148"/>
      <c r="D8" s="149" t="s">
        <v>40</v>
      </c>
      <c r="E8" s="150" t="s">
        <v>41</v>
      </c>
      <c r="F8" s="149" t="s">
        <v>42</v>
      </c>
      <c r="G8" s="150" t="s">
        <v>41</v>
      </c>
      <c r="H8" s="151" t="s">
        <v>38</v>
      </c>
      <c r="I8" s="150" t="s">
        <v>41</v>
      </c>
      <c r="J8" s="151" t="s">
        <v>39</v>
      </c>
      <c r="K8" s="150" t="s">
        <v>41</v>
      </c>
      <c r="L8" s="151" t="s">
        <v>43</v>
      </c>
      <c r="M8" s="152" t="s">
        <v>41</v>
      </c>
      <c r="O8" s="231" t="s">
        <v>40</v>
      </c>
      <c r="P8" s="150" t="s">
        <v>41</v>
      </c>
      <c r="Q8" s="227" t="s">
        <v>42</v>
      </c>
      <c r="R8" s="150" t="s">
        <v>41</v>
      </c>
      <c r="S8" s="229" t="s">
        <v>38</v>
      </c>
      <c r="T8" s="150" t="s">
        <v>41</v>
      </c>
      <c r="U8" s="229" t="s">
        <v>39</v>
      </c>
      <c r="V8" s="150" t="s">
        <v>41</v>
      </c>
      <c r="W8" s="229" t="s">
        <v>43</v>
      </c>
      <c r="X8" s="152" t="s">
        <v>41</v>
      </c>
      <c r="AG8" s="153" t="s">
        <v>44</v>
      </c>
      <c r="AH8" s="154" t="s">
        <v>41</v>
      </c>
    </row>
    <row r="9" spans="1:34" ht="13.5" thickBot="1">
      <c r="A9" s="155"/>
      <c r="B9" s="148"/>
      <c r="C9" s="148"/>
      <c r="D9" s="156"/>
      <c r="E9" s="157">
        <v>0</v>
      </c>
      <c r="F9" s="156"/>
      <c r="G9" s="157">
        <v>0</v>
      </c>
      <c r="H9" s="158"/>
      <c r="I9" s="157">
        <v>0</v>
      </c>
      <c r="J9" s="158"/>
      <c r="K9" s="157">
        <v>0</v>
      </c>
      <c r="L9" s="158"/>
      <c r="M9" s="159">
        <v>0</v>
      </c>
      <c r="O9" s="239"/>
      <c r="P9" s="240">
        <v>0</v>
      </c>
      <c r="Q9" s="228"/>
      <c r="R9" s="157">
        <v>0</v>
      </c>
      <c r="S9" s="230"/>
      <c r="T9" s="157">
        <v>0</v>
      </c>
      <c r="U9" s="230"/>
      <c r="V9" s="157">
        <v>0</v>
      </c>
      <c r="W9" s="230"/>
      <c r="X9" s="159">
        <v>0</v>
      </c>
      <c r="AG9" s="160"/>
      <c r="AH9" s="161">
        <v>0</v>
      </c>
    </row>
    <row r="10" spans="1:34" ht="15.2" customHeight="1">
      <c r="A10" s="162"/>
      <c r="B10" s="163"/>
      <c r="C10" s="163"/>
      <c r="D10" s="164">
        <v>-10</v>
      </c>
      <c r="E10" s="165">
        <v>1</v>
      </c>
      <c r="F10" s="164">
        <v>-10</v>
      </c>
      <c r="G10" s="165">
        <v>1</v>
      </c>
      <c r="H10" s="166">
        <v>0.1</v>
      </c>
      <c r="I10" s="167">
        <v>1</v>
      </c>
      <c r="J10" s="166">
        <v>1</v>
      </c>
      <c r="K10" s="165">
        <v>1</v>
      </c>
      <c r="L10" s="166">
        <v>1</v>
      </c>
      <c r="M10" s="168">
        <v>1</v>
      </c>
      <c r="O10" s="232">
        <v>-10</v>
      </c>
      <c r="P10" s="170">
        <v>1</v>
      </c>
      <c r="Q10" s="164">
        <v>-10</v>
      </c>
      <c r="R10" s="170">
        <v>1</v>
      </c>
      <c r="S10" s="166">
        <v>0.1</v>
      </c>
      <c r="T10" s="170">
        <v>1</v>
      </c>
      <c r="U10" s="166">
        <v>1</v>
      </c>
      <c r="V10" s="170">
        <v>1</v>
      </c>
      <c r="W10" s="241">
        <v>1</v>
      </c>
      <c r="X10" s="243">
        <v>1</v>
      </c>
      <c r="AG10" s="160">
        <v>0.01</v>
      </c>
      <c r="AH10" s="161">
        <v>1</v>
      </c>
    </row>
    <row r="11" spans="1:34" ht="15.2" customHeight="1">
      <c r="A11" s="162"/>
      <c r="B11" s="163"/>
      <c r="C11" s="163"/>
      <c r="D11" s="169"/>
      <c r="E11" s="170">
        <v>2</v>
      </c>
      <c r="F11" s="169"/>
      <c r="G11" s="170">
        <v>2</v>
      </c>
      <c r="H11" s="171">
        <v>0.5</v>
      </c>
      <c r="I11" s="172">
        <v>2</v>
      </c>
      <c r="J11" s="171">
        <v>4</v>
      </c>
      <c r="K11" s="170">
        <v>2</v>
      </c>
      <c r="L11" s="171">
        <v>2</v>
      </c>
      <c r="M11" s="173">
        <v>2</v>
      </c>
      <c r="O11" s="233"/>
      <c r="P11" s="170">
        <v>2</v>
      </c>
      <c r="Q11" s="169"/>
      <c r="R11" s="170">
        <v>2</v>
      </c>
      <c r="S11" s="171">
        <v>0.5</v>
      </c>
      <c r="T11" s="170">
        <v>2</v>
      </c>
      <c r="U11" s="171">
        <v>3.5</v>
      </c>
      <c r="V11" s="170">
        <v>2</v>
      </c>
      <c r="W11" s="242">
        <v>1.8</v>
      </c>
      <c r="X11" s="244">
        <v>2</v>
      </c>
      <c r="AG11" s="160">
        <v>8</v>
      </c>
      <c r="AH11" s="161">
        <v>2</v>
      </c>
    </row>
    <row r="12" spans="1:34" ht="15.2" customHeight="1">
      <c r="A12" s="162"/>
      <c r="B12" s="163"/>
      <c r="C12" s="163"/>
      <c r="D12" s="169">
        <v>-7</v>
      </c>
      <c r="E12" s="170">
        <v>3</v>
      </c>
      <c r="F12" s="169">
        <v>-9.1999999999999993</v>
      </c>
      <c r="G12" s="170">
        <v>3</v>
      </c>
      <c r="H12" s="171">
        <v>0.96</v>
      </c>
      <c r="I12" s="172">
        <v>3</v>
      </c>
      <c r="J12" s="171">
        <v>5.4</v>
      </c>
      <c r="K12" s="170">
        <v>3</v>
      </c>
      <c r="L12" s="171">
        <v>2.5499999999999998</v>
      </c>
      <c r="M12" s="173">
        <v>3</v>
      </c>
      <c r="O12" s="233">
        <v>-7</v>
      </c>
      <c r="P12" s="170">
        <v>3</v>
      </c>
      <c r="Q12" s="233">
        <v>-9</v>
      </c>
      <c r="R12" s="170">
        <v>3</v>
      </c>
      <c r="S12" s="247">
        <v>0.79</v>
      </c>
      <c r="T12" s="170">
        <v>3</v>
      </c>
      <c r="U12" s="247">
        <v>4.8</v>
      </c>
      <c r="V12" s="170">
        <v>3</v>
      </c>
      <c r="W12" s="255">
        <v>2.4</v>
      </c>
      <c r="X12" s="244">
        <v>3</v>
      </c>
      <c r="AG12" s="160">
        <v>8.5</v>
      </c>
      <c r="AH12" s="161">
        <v>3</v>
      </c>
    </row>
    <row r="13" spans="1:34" ht="15.2" customHeight="1">
      <c r="A13" s="162"/>
      <c r="B13" s="163"/>
      <c r="C13" s="163"/>
      <c r="D13" s="169">
        <v>-6.8</v>
      </c>
      <c r="E13" s="170">
        <v>4</v>
      </c>
      <c r="F13" s="169">
        <v>-8.9</v>
      </c>
      <c r="G13" s="170">
        <v>4</v>
      </c>
      <c r="H13" s="171"/>
      <c r="I13" s="172">
        <v>4</v>
      </c>
      <c r="J13" s="171">
        <v>5.7</v>
      </c>
      <c r="K13" s="170">
        <v>4</v>
      </c>
      <c r="L13" s="171">
        <v>3</v>
      </c>
      <c r="M13" s="173">
        <v>4</v>
      </c>
      <c r="O13" s="233">
        <v>-6.8</v>
      </c>
      <c r="P13" s="170">
        <v>4</v>
      </c>
      <c r="Q13" s="233">
        <v>-8.8000000000000007</v>
      </c>
      <c r="R13" s="170">
        <v>4</v>
      </c>
      <c r="S13" s="247"/>
      <c r="T13" s="170">
        <v>4</v>
      </c>
      <c r="U13" s="247">
        <v>5.2</v>
      </c>
      <c r="V13" s="170">
        <v>4</v>
      </c>
      <c r="W13" s="255">
        <v>2.8</v>
      </c>
      <c r="X13" s="244">
        <v>4</v>
      </c>
      <c r="AG13" s="160">
        <v>9</v>
      </c>
      <c r="AH13" s="161">
        <v>4</v>
      </c>
    </row>
    <row r="14" spans="1:34" ht="15.2" customHeight="1">
      <c r="A14" s="162"/>
      <c r="B14" s="163"/>
      <c r="C14" s="163"/>
      <c r="D14" s="174">
        <v>-6.6</v>
      </c>
      <c r="E14" s="170">
        <v>5</v>
      </c>
      <c r="F14" s="174">
        <v>-8.6</v>
      </c>
      <c r="G14" s="170">
        <v>5</v>
      </c>
      <c r="H14" s="175">
        <v>0.98</v>
      </c>
      <c r="I14" s="172">
        <v>5</v>
      </c>
      <c r="J14" s="175">
        <v>6</v>
      </c>
      <c r="K14" s="170">
        <v>5</v>
      </c>
      <c r="L14" s="175">
        <v>3.45</v>
      </c>
      <c r="M14" s="173">
        <v>5</v>
      </c>
      <c r="O14" s="234">
        <v>-6.6</v>
      </c>
      <c r="P14" s="170">
        <v>5</v>
      </c>
      <c r="Q14" s="234">
        <v>-8.6</v>
      </c>
      <c r="R14" s="170">
        <v>5</v>
      </c>
      <c r="S14" s="248">
        <v>0.81</v>
      </c>
      <c r="T14" s="172">
        <v>5</v>
      </c>
      <c r="U14" s="248">
        <v>5.6</v>
      </c>
      <c r="V14" s="170">
        <v>5</v>
      </c>
      <c r="W14" s="256">
        <v>3.2</v>
      </c>
      <c r="X14" s="244">
        <v>5</v>
      </c>
      <c r="AG14" s="160">
        <v>9.5</v>
      </c>
      <c r="AH14" s="161">
        <v>5</v>
      </c>
    </row>
    <row r="15" spans="1:34" ht="15.2" customHeight="1">
      <c r="A15" s="162"/>
      <c r="B15" s="163"/>
      <c r="C15" s="163"/>
      <c r="D15" s="169">
        <v>-6.4</v>
      </c>
      <c r="E15" s="170">
        <v>6</v>
      </c>
      <c r="F15" s="169">
        <v>-8.3000000000000007</v>
      </c>
      <c r="G15" s="170">
        <v>6</v>
      </c>
      <c r="H15" s="171"/>
      <c r="I15" s="172">
        <v>6</v>
      </c>
      <c r="J15" s="171">
        <v>6.3</v>
      </c>
      <c r="K15" s="170">
        <v>6</v>
      </c>
      <c r="L15" s="171">
        <v>3.85</v>
      </c>
      <c r="M15" s="173">
        <v>6</v>
      </c>
      <c r="O15" s="233">
        <v>-6.4</v>
      </c>
      <c r="P15" s="170">
        <v>6</v>
      </c>
      <c r="Q15" s="233">
        <v>-8.4</v>
      </c>
      <c r="R15" s="170">
        <v>6</v>
      </c>
      <c r="S15" s="247"/>
      <c r="T15" s="172">
        <v>6</v>
      </c>
      <c r="U15" s="247">
        <v>5.9</v>
      </c>
      <c r="V15" s="170">
        <v>6</v>
      </c>
      <c r="W15" s="255">
        <v>3.5</v>
      </c>
      <c r="X15" s="244">
        <v>6</v>
      </c>
      <c r="AG15" s="160">
        <v>10</v>
      </c>
      <c r="AH15" s="161">
        <v>6</v>
      </c>
    </row>
    <row r="16" spans="1:34" ht="15.2" customHeight="1">
      <c r="A16" s="162"/>
      <c r="B16" s="163"/>
      <c r="C16" s="163"/>
      <c r="D16" s="169">
        <v>-6.1</v>
      </c>
      <c r="E16" s="170">
        <v>7</v>
      </c>
      <c r="F16" s="169">
        <v>-8.1</v>
      </c>
      <c r="G16" s="170">
        <v>7</v>
      </c>
      <c r="H16" s="171">
        <v>1.01</v>
      </c>
      <c r="I16" s="172">
        <v>7</v>
      </c>
      <c r="J16" s="171">
        <v>6.6</v>
      </c>
      <c r="K16" s="170">
        <v>7</v>
      </c>
      <c r="L16" s="171">
        <v>4.25</v>
      </c>
      <c r="M16" s="173">
        <v>7</v>
      </c>
      <c r="O16" s="233">
        <v>-6.2</v>
      </c>
      <c r="P16" s="170">
        <v>7</v>
      </c>
      <c r="Q16" s="233">
        <v>-8.3000000000000007</v>
      </c>
      <c r="R16" s="170">
        <v>7</v>
      </c>
      <c r="S16" s="247">
        <v>0.86</v>
      </c>
      <c r="T16" s="172">
        <v>7</v>
      </c>
      <c r="U16" s="247">
        <v>6.1</v>
      </c>
      <c r="V16" s="170">
        <v>7</v>
      </c>
      <c r="W16" s="255">
        <v>3.75</v>
      </c>
      <c r="X16" s="244">
        <v>7</v>
      </c>
      <c r="AG16" s="160">
        <v>10.5</v>
      </c>
      <c r="AH16" s="161">
        <v>7</v>
      </c>
    </row>
    <row r="17" spans="1:34" ht="15.2" customHeight="1">
      <c r="A17" s="162"/>
      <c r="B17" s="163"/>
      <c r="C17" s="163"/>
      <c r="D17" s="169">
        <v>-5.9</v>
      </c>
      <c r="E17" s="170">
        <v>8</v>
      </c>
      <c r="F17" s="169">
        <v>-7.9</v>
      </c>
      <c r="G17" s="170">
        <v>8</v>
      </c>
      <c r="H17" s="171"/>
      <c r="I17" s="172">
        <v>8</v>
      </c>
      <c r="J17" s="171">
        <v>6.9</v>
      </c>
      <c r="K17" s="170">
        <v>8</v>
      </c>
      <c r="L17" s="171">
        <v>4.6500000000000004</v>
      </c>
      <c r="M17" s="173">
        <v>8</v>
      </c>
      <c r="O17" s="233">
        <v>-6.1</v>
      </c>
      <c r="P17" s="170">
        <v>8</v>
      </c>
      <c r="Q17" s="233">
        <v>-8.1999999999999993</v>
      </c>
      <c r="R17" s="170">
        <v>8</v>
      </c>
      <c r="S17" s="247"/>
      <c r="T17" s="172">
        <v>8</v>
      </c>
      <c r="U17" s="247">
        <v>6.3</v>
      </c>
      <c r="V17" s="170">
        <v>8</v>
      </c>
      <c r="W17" s="255">
        <v>4</v>
      </c>
      <c r="X17" s="244">
        <v>8</v>
      </c>
      <c r="AG17" s="160">
        <v>11</v>
      </c>
      <c r="AH17" s="161">
        <v>8</v>
      </c>
    </row>
    <row r="18" spans="1:34" ht="15.2" customHeight="1">
      <c r="A18" s="162"/>
      <c r="B18" s="163"/>
      <c r="C18" s="163"/>
      <c r="D18" s="169">
        <v>-5.8</v>
      </c>
      <c r="E18" s="170">
        <v>9</v>
      </c>
      <c r="F18" s="169">
        <v>-7.6</v>
      </c>
      <c r="G18" s="170">
        <v>9</v>
      </c>
      <c r="H18" s="171">
        <v>1.05</v>
      </c>
      <c r="I18" s="172">
        <v>9</v>
      </c>
      <c r="J18" s="171">
        <v>7.2</v>
      </c>
      <c r="K18" s="170">
        <v>9</v>
      </c>
      <c r="L18" s="171">
        <v>5.05</v>
      </c>
      <c r="M18" s="173">
        <v>9</v>
      </c>
      <c r="O18" s="233">
        <v>-6</v>
      </c>
      <c r="P18" s="170">
        <v>9</v>
      </c>
      <c r="Q18" s="233">
        <v>-8</v>
      </c>
      <c r="R18" s="170">
        <v>9</v>
      </c>
      <c r="S18" s="247">
        <v>0.91</v>
      </c>
      <c r="T18" s="172">
        <v>9</v>
      </c>
      <c r="U18" s="247">
        <v>6.5</v>
      </c>
      <c r="V18" s="170">
        <v>9</v>
      </c>
      <c r="W18" s="348">
        <v>4.25</v>
      </c>
      <c r="X18" s="244">
        <v>9</v>
      </c>
      <c r="AG18" s="160">
        <v>11.6</v>
      </c>
      <c r="AH18" s="161">
        <v>9</v>
      </c>
    </row>
    <row r="19" spans="1:34" ht="15.2" customHeight="1">
      <c r="A19" s="162"/>
      <c r="B19" s="163"/>
      <c r="C19" s="163"/>
      <c r="D19" s="176">
        <v>-5.6</v>
      </c>
      <c r="E19" s="170">
        <v>10</v>
      </c>
      <c r="F19" s="176">
        <v>-7.4</v>
      </c>
      <c r="G19" s="170">
        <v>10</v>
      </c>
      <c r="H19" s="177"/>
      <c r="I19" s="172">
        <v>10</v>
      </c>
      <c r="J19" s="177">
        <v>7.5</v>
      </c>
      <c r="K19" s="170">
        <v>10</v>
      </c>
      <c r="L19" s="177">
        <v>5.45</v>
      </c>
      <c r="M19" s="173">
        <v>10</v>
      </c>
      <c r="O19" s="235">
        <v>-5.9</v>
      </c>
      <c r="P19" s="170">
        <v>10</v>
      </c>
      <c r="Q19" s="235">
        <v>-7.9</v>
      </c>
      <c r="R19" s="170">
        <v>10</v>
      </c>
      <c r="S19" s="249"/>
      <c r="T19" s="172">
        <v>10</v>
      </c>
      <c r="U19" s="249">
        <v>6.7</v>
      </c>
      <c r="V19" s="170">
        <v>10</v>
      </c>
      <c r="W19" s="257">
        <v>4.5</v>
      </c>
      <c r="X19" s="244">
        <v>10</v>
      </c>
      <c r="AG19" s="160">
        <v>12.2</v>
      </c>
      <c r="AH19" s="161">
        <v>10</v>
      </c>
    </row>
    <row r="20" spans="1:34" ht="15.2" customHeight="1">
      <c r="A20" s="162"/>
      <c r="B20" s="163"/>
      <c r="C20" s="163"/>
      <c r="D20" s="169">
        <v>-5.5</v>
      </c>
      <c r="E20" s="170">
        <v>11</v>
      </c>
      <c r="F20" s="169">
        <v>-7.2</v>
      </c>
      <c r="G20" s="170">
        <v>11</v>
      </c>
      <c r="H20" s="171">
        <v>1.07</v>
      </c>
      <c r="I20" s="172">
        <v>11</v>
      </c>
      <c r="J20" s="171">
        <v>7.8</v>
      </c>
      <c r="K20" s="170">
        <v>11</v>
      </c>
      <c r="L20" s="171">
        <v>5.85</v>
      </c>
      <c r="M20" s="173">
        <v>11</v>
      </c>
      <c r="O20" s="233">
        <v>-5.8</v>
      </c>
      <c r="P20" s="170">
        <v>11</v>
      </c>
      <c r="Q20" s="233">
        <v>-7.8</v>
      </c>
      <c r="R20" s="170">
        <v>11</v>
      </c>
      <c r="S20" s="247">
        <v>0.94</v>
      </c>
      <c r="T20" s="172">
        <v>11</v>
      </c>
      <c r="U20" s="247">
        <v>6.9</v>
      </c>
      <c r="V20" s="170">
        <v>11</v>
      </c>
      <c r="W20" s="255">
        <v>4.75</v>
      </c>
      <c r="X20" s="244">
        <v>11</v>
      </c>
      <c r="AG20" s="160">
        <v>12.8</v>
      </c>
      <c r="AH20" s="161">
        <v>11</v>
      </c>
    </row>
    <row r="21" spans="1:34" ht="15.2" customHeight="1">
      <c r="A21" s="162"/>
      <c r="B21" s="163"/>
      <c r="C21" s="163"/>
      <c r="D21" s="169">
        <v>-5.4</v>
      </c>
      <c r="E21" s="170">
        <v>12</v>
      </c>
      <c r="F21" s="169">
        <v>-7</v>
      </c>
      <c r="G21" s="170">
        <v>12</v>
      </c>
      <c r="H21" s="171"/>
      <c r="I21" s="172">
        <v>12</v>
      </c>
      <c r="J21" s="171">
        <v>8.1</v>
      </c>
      <c r="K21" s="170">
        <v>12</v>
      </c>
      <c r="L21" s="171">
        <v>6.25</v>
      </c>
      <c r="M21" s="173">
        <v>12</v>
      </c>
      <c r="O21" s="233"/>
      <c r="P21" s="170">
        <v>12</v>
      </c>
      <c r="Q21" s="233">
        <v>-7.7</v>
      </c>
      <c r="R21" s="170">
        <v>12</v>
      </c>
      <c r="S21" s="247"/>
      <c r="T21" s="172">
        <v>12</v>
      </c>
      <c r="U21" s="247">
        <v>7.1</v>
      </c>
      <c r="V21" s="170">
        <v>12</v>
      </c>
      <c r="W21" s="255">
        <v>5</v>
      </c>
      <c r="X21" s="244">
        <v>12</v>
      </c>
      <c r="AG21" s="160">
        <v>13.4</v>
      </c>
      <c r="AH21" s="161">
        <v>12</v>
      </c>
    </row>
    <row r="22" spans="1:34" ht="15.2" customHeight="1">
      <c r="A22" s="162"/>
      <c r="B22" s="163"/>
      <c r="C22" s="163"/>
      <c r="D22" s="169">
        <v>-5.3</v>
      </c>
      <c r="E22" s="170">
        <v>13</v>
      </c>
      <c r="F22" s="169">
        <v>-6.8</v>
      </c>
      <c r="G22" s="170">
        <v>13</v>
      </c>
      <c r="H22" s="171">
        <v>1.0900000000000001</v>
      </c>
      <c r="I22" s="172">
        <v>13</v>
      </c>
      <c r="J22" s="171">
        <v>8.3000000000000007</v>
      </c>
      <c r="K22" s="170">
        <v>13</v>
      </c>
      <c r="L22" s="171">
        <v>6.5</v>
      </c>
      <c r="M22" s="173">
        <v>13</v>
      </c>
      <c r="O22" s="233">
        <v>-5.7</v>
      </c>
      <c r="P22" s="170">
        <v>13</v>
      </c>
      <c r="Q22" s="233">
        <v>-7.5</v>
      </c>
      <c r="R22" s="170">
        <v>13</v>
      </c>
      <c r="S22" s="247">
        <v>0.98</v>
      </c>
      <c r="T22" s="172">
        <v>13</v>
      </c>
      <c r="U22" s="247">
        <v>7.3</v>
      </c>
      <c r="V22" s="170">
        <v>13</v>
      </c>
      <c r="W22" s="255">
        <v>5.25</v>
      </c>
      <c r="X22" s="244">
        <v>13</v>
      </c>
      <c r="AG22" s="160">
        <v>14</v>
      </c>
      <c r="AH22" s="161">
        <v>13</v>
      </c>
    </row>
    <row r="23" spans="1:34" ht="15.2" customHeight="1">
      <c r="A23" s="162"/>
      <c r="B23" s="163"/>
      <c r="C23" s="163"/>
      <c r="D23" s="169">
        <v>-5.2</v>
      </c>
      <c r="E23" s="170">
        <v>14</v>
      </c>
      <c r="F23" s="169">
        <v>-6.7</v>
      </c>
      <c r="G23" s="170">
        <v>14</v>
      </c>
      <c r="H23" s="171"/>
      <c r="I23" s="172">
        <v>14</v>
      </c>
      <c r="J23" s="171">
        <v>8.5</v>
      </c>
      <c r="K23" s="170">
        <v>14</v>
      </c>
      <c r="L23" s="171">
        <v>6.75</v>
      </c>
      <c r="M23" s="173">
        <v>14</v>
      </c>
      <c r="O23" s="233">
        <v>-5.6</v>
      </c>
      <c r="P23" s="170">
        <v>14</v>
      </c>
      <c r="Q23" s="233">
        <v>-7.4</v>
      </c>
      <c r="R23" s="170">
        <v>14</v>
      </c>
      <c r="S23" s="247">
        <v>1.02</v>
      </c>
      <c r="T23" s="172">
        <v>14</v>
      </c>
      <c r="U23" s="247">
        <v>7.5</v>
      </c>
      <c r="V23" s="170">
        <v>14</v>
      </c>
      <c r="W23" s="255">
        <v>5.5</v>
      </c>
      <c r="X23" s="244">
        <v>14</v>
      </c>
      <c r="AG23" s="160">
        <v>14.8</v>
      </c>
      <c r="AH23" s="161">
        <v>14</v>
      </c>
    </row>
    <row r="24" spans="1:34" ht="15.2" customHeight="1">
      <c r="A24" s="162"/>
      <c r="B24" s="163"/>
      <c r="C24" s="163"/>
      <c r="D24" s="174"/>
      <c r="E24" s="170">
        <v>15</v>
      </c>
      <c r="F24" s="174">
        <v>-6.6</v>
      </c>
      <c r="G24" s="170">
        <v>15</v>
      </c>
      <c r="H24" s="175">
        <v>1.1200000000000001</v>
      </c>
      <c r="I24" s="172">
        <v>15</v>
      </c>
      <c r="J24" s="175">
        <v>8.6999999999999993</v>
      </c>
      <c r="K24" s="170">
        <v>15</v>
      </c>
      <c r="L24" s="175">
        <v>7</v>
      </c>
      <c r="M24" s="173">
        <v>15</v>
      </c>
      <c r="O24" s="234"/>
      <c r="P24" s="170">
        <v>15</v>
      </c>
      <c r="Q24" s="234">
        <v>-7.3</v>
      </c>
      <c r="R24" s="170">
        <v>15</v>
      </c>
      <c r="S24" s="248">
        <v>1.06</v>
      </c>
      <c r="T24" s="172">
        <v>15</v>
      </c>
      <c r="U24" s="248">
        <v>7.7</v>
      </c>
      <c r="V24" s="170">
        <v>15</v>
      </c>
      <c r="W24" s="256">
        <v>5.75</v>
      </c>
      <c r="X24" s="244">
        <v>15</v>
      </c>
      <c r="AG24" s="160">
        <v>15.6</v>
      </c>
      <c r="AH24" s="161">
        <v>15</v>
      </c>
    </row>
    <row r="25" spans="1:34" ht="15.2" customHeight="1">
      <c r="A25" s="162"/>
      <c r="B25" s="163"/>
      <c r="C25" s="163"/>
      <c r="D25" s="169">
        <v>-5.0999999999999996</v>
      </c>
      <c r="E25" s="170">
        <v>16</v>
      </c>
      <c r="F25" s="169">
        <v>-6.5</v>
      </c>
      <c r="G25" s="170">
        <v>16</v>
      </c>
      <c r="H25" s="171"/>
      <c r="I25" s="172">
        <v>16</v>
      </c>
      <c r="J25" s="171">
        <v>8.9</v>
      </c>
      <c r="K25" s="170">
        <v>16</v>
      </c>
      <c r="L25" s="171">
        <v>7.25</v>
      </c>
      <c r="M25" s="173">
        <v>16</v>
      </c>
      <c r="O25" s="233">
        <v>-5.5</v>
      </c>
      <c r="P25" s="170">
        <v>16</v>
      </c>
      <c r="Q25" s="233">
        <v>-7.1</v>
      </c>
      <c r="R25" s="170">
        <v>16</v>
      </c>
      <c r="S25" s="247">
        <v>1.0900000000000001</v>
      </c>
      <c r="T25" s="172">
        <v>16</v>
      </c>
      <c r="U25" s="247">
        <v>7.9</v>
      </c>
      <c r="V25" s="170">
        <v>16</v>
      </c>
      <c r="W25" s="255">
        <v>6</v>
      </c>
      <c r="X25" s="244">
        <v>16</v>
      </c>
      <c r="AG25" s="160">
        <v>16.399999999999999</v>
      </c>
      <c r="AH25" s="161">
        <v>16</v>
      </c>
    </row>
    <row r="26" spans="1:34" ht="15.2" customHeight="1">
      <c r="A26" s="162"/>
      <c r="B26" s="163"/>
      <c r="C26" s="163"/>
      <c r="D26" s="169">
        <v>-5</v>
      </c>
      <c r="E26" s="170">
        <v>17</v>
      </c>
      <c r="F26" s="169">
        <v>-6.4</v>
      </c>
      <c r="G26" s="170">
        <v>17</v>
      </c>
      <c r="H26" s="171">
        <v>1.1399999999999999</v>
      </c>
      <c r="I26" s="172">
        <v>17</v>
      </c>
      <c r="J26" s="171">
        <v>9.1</v>
      </c>
      <c r="K26" s="170">
        <v>17</v>
      </c>
      <c r="L26" s="171">
        <v>7.5</v>
      </c>
      <c r="M26" s="173">
        <v>17</v>
      </c>
      <c r="O26" s="233">
        <v>-5.4</v>
      </c>
      <c r="P26" s="170">
        <v>17</v>
      </c>
      <c r="Q26" s="233">
        <v>-7</v>
      </c>
      <c r="R26" s="170">
        <v>17</v>
      </c>
      <c r="S26" s="247"/>
      <c r="T26" s="172">
        <v>17</v>
      </c>
      <c r="U26" s="247">
        <v>8.1</v>
      </c>
      <c r="V26" s="170">
        <v>17</v>
      </c>
      <c r="W26" s="255">
        <v>6.25</v>
      </c>
      <c r="X26" s="244">
        <v>17</v>
      </c>
      <c r="AG26" s="160">
        <v>17.2</v>
      </c>
      <c r="AH26" s="161">
        <v>17</v>
      </c>
    </row>
    <row r="27" spans="1:34" ht="15.2" customHeight="1">
      <c r="A27" s="162"/>
      <c r="B27" s="163"/>
      <c r="C27" s="163"/>
      <c r="D27" s="169"/>
      <c r="E27" s="170">
        <v>18</v>
      </c>
      <c r="F27" s="169">
        <v>-6.3</v>
      </c>
      <c r="G27" s="170">
        <v>18</v>
      </c>
      <c r="H27" s="171"/>
      <c r="I27" s="172">
        <v>18</v>
      </c>
      <c r="J27" s="171">
        <v>9.3000000000000007</v>
      </c>
      <c r="K27" s="170">
        <v>18</v>
      </c>
      <c r="L27" s="171">
        <v>7.75</v>
      </c>
      <c r="M27" s="173">
        <v>18</v>
      </c>
      <c r="O27" s="233"/>
      <c r="P27" s="170">
        <v>18</v>
      </c>
      <c r="Q27" s="233">
        <v>-6.9</v>
      </c>
      <c r="R27" s="170">
        <v>18</v>
      </c>
      <c r="S27" s="247">
        <v>1.1200000000000001</v>
      </c>
      <c r="T27" s="172">
        <v>18</v>
      </c>
      <c r="U27" s="247">
        <v>8.3000000000000007</v>
      </c>
      <c r="V27" s="170">
        <v>18</v>
      </c>
      <c r="W27" s="255">
        <v>6.5</v>
      </c>
      <c r="X27" s="244">
        <v>18</v>
      </c>
      <c r="AG27" s="160">
        <v>18</v>
      </c>
      <c r="AH27" s="161">
        <v>18</v>
      </c>
    </row>
    <row r="28" spans="1:34" ht="15.2" customHeight="1">
      <c r="A28" s="162"/>
      <c r="B28" s="163"/>
      <c r="C28" s="163"/>
      <c r="D28" s="169">
        <v>-4.9000000000000004</v>
      </c>
      <c r="E28" s="170">
        <v>19</v>
      </c>
      <c r="F28" s="169">
        <v>-6.2</v>
      </c>
      <c r="G28" s="170">
        <v>19</v>
      </c>
      <c r="H28" s="171">
        <v>1.1499999999999999</v>
      </c>
      <c r="I28" s="172">
        <v>19</v>
      </c>
      <c r="J28" s="171">
        <v>9.5</v>
      </c>
      <c r="K28" s="170">
        <v>19</v>
      </c>
      <c r="L28" s="171">
        <v>8</v>
      </c>
      <c r="M28" s="173">
        <v>19</v>
      </c>
      <c r="O28" s="233">
        <v>-5.3</v>
      </c>
      <c r="P28" s="170">
        <v>19</v>
      </c>
      <c r="Q28" s="233">
        <v>-6.8</v>
      </c>
      <c r="R28" s="170">
        <v>19</v>
      </c>
      <c r="S28" s="247"/>
      <c r="T28" s="172">
        <v>19</v>
      </c>
      <c r="U28" s="247">
        <v>8.5</v>
      </c>
      <c r="V28" s="170">
        <v>19</v>
      </c>
      <c r="W28" s="255">
        <v>6.75</v>
      </c>
      <c r="X28" s="244">
        <v>19</v>
      </c>
      <c r="AG28" s="160">
        <v>19</v>
      </c>
      <c r="AH28" s="161">
        <v>19</v>
      </c>
    </row>
    <row r="29" spans="1:34" ht="15.2" customHeight="1" thickBot="1">
      <c r="A29" s="162"/>
      <c r="B29" s="163"/>
      <c r="C29" s="163"/>
      <c r="D29" s="176"/>
      <c r="E29" s="170">
        <v>20</v>
      </c>
      <c r="F29" s="176">
        <v>-6.1</v>
      </c>
      <c r="G29" s="170">
        <v>20</v>
      </c>
      <c r="H29" s="177"/>
      <c r="I29" s="172">
        <v>20</v>
      </c>
      <c r="J29" s="177">
        <v>9.6999999999999993</v>
      </c>
      <c r="K29" s="170">
        <v>20</v>
      </c>
      <c r="L29" s="177">
        <v>8.25</v>
      </c>
      <c r="M29" s="173">
        <v>20</v>
      </c>
      <c r="O29" s="235">
        <v>-5.2</v>
      </c>
      <c r="P29" s="170">
        <v>20</v>
      </c>
      <c r="Q29" s="235">
        <v>-6.7</v>
      </c>
      <c r="R29" s="170">
        <v>20</v>
      </c>
      <c r="S29" s="249">
        <v>1.1399999999999999</v>
      </c>
      <c r="T29" s="172">
        <v>20</v>
      </c>
      <c r="U29" s="249">
        <v>8.6999999999999993</v>
      </c>
      <c r="V29" s="170">
        <v>20</v>
      </c>
      <c r="W29" s="257">
        <v>7</v>
      </c>
      <c r="X29" s="244">
        <v>20</v>
      </c>
      <c r="AG29" s="160">
        <v>20</v>
      </c>
      <c r="AH29" s="161">
        <v>20</v>
      </c>
    </row>
    <row r="30" spans="1:34" ht="15.2" customHeight="1">
      <c r="A30" s="162"/>
      <c r="B30" s="163"/>
      <c r="C30" s="163"/>
      <c r="D30" s="164">
        <v>-4.8</v>
      </c>
      <c r="E30" s="170">
        <v>21</v>
      </c>
      <c r="F30" s="164">
        <v>-6</v>
      </c>
      <c r="G30" s="170">
        <v>21</v>
      </c>
      <c r="H30" s="166">
        <v>1.17</v>
      </c>
      <c r="I30" s="172">
        <v>21</v>
      </c>
      <c r="J30" s="166">
        <v>9.9</v>
      </c>
      <c r="K30" s="170">
        <v>21</v>
      </c>
      <c r="L30" s="166">
        <v>8.5</v>
      </c>
      <c r="M30" s="173">
        <v>21</v>
      </c>
      <c r="O30" s="232"/>
      <c r="P30" s="170">
        <v>21</v>
      </c>
      <c r="Q30" s="232">
        <v>-6.5</v>
      </c>
      <c r="R30" s="170">
        <v>21</v>
      </c>
      <c r="S30" s="250"/>
      <c r="T30" s="172">
        <v>21</v>
      </c>
      <c r="U30" s="250">
        <v>8.9</v>
      </c>
      <c r="V30" s="170">
        <v>21</v>
      </c>
      <c r="W30" s="258">
        <v>7.25</v>
      </c>
      <c r="X30" s="244">
        <v>21</v>
      </c>
      <c r="AG30" s="153"/>
      <c r="AH30" s="154"/>
    </row>
    <row r="31" spans="1:34" ht="15.2" customHeight="1">
      <c r="A31" s="162"/>
      <c r="B31" s="163"/>
      <c r="C31" s="163"/>
      <c r="D31" s="169"/>
      <c r="E31" s="170">
        <v>22</v>
      </c>
      <c r="F31" s="169"/>
      <c r="G31" s="170">
        <v>22</v>
      </c>
      <c r="H31" s="171">
        <v>1.19</v>
      </c>
      <c r="I31" s="172">
        <v>22</v>
      </c>
      <c r="J31" s="171">
        <v>10.1</v>
      </c>
      <c r="K31" s="170">
        <v>22</v>
      </c>
      <c r="L31" s="171">
        <v>8.75</v>
      </c>
      <c r="M31" s="173">
        <v>22</v>
      </c>
      <c r="O31" s="233">
        <v>-5.0999999999999996</v>
      </c>
      <c r="P31" s="170">
        <v>22</v>
      </c>
      <c r="Q31" s="233">
        <v>-6.4</v>
      </c>
      <c r="R31" s="170">
        <v>22</v>
      </c>
      <c r="S31" s="247">
        <v>1.1599999999999999</v>
      </c>
      <c r="T31" s="172">
        <v>22</v>
      </c>
      <c r="U31" s="247">
        <v>9.1</v>
      </c>
      <c r="V31" s="170">
        <v>22</v>
      </c>
      <c r="W31" s="255">
        <v>7.5</v>
      </c>
      <c r="X31" s="244">
        <v>22</v>
      </c>
      <c r="AG31" s="160"/>
      <c r="AH31" s="161"/>
    </row>
    <row r="32" spans="1:34" ht="15.2" customHeight="1">
      <c r="A32" s="162"/>
      <c r="B32" s="163"/>
      <c r="C32" s="163"/>
      <c r="D32" s="169"/>
      <c r="E32" s="170">
        <v>23</v>
      </c>
      <c r="F32" s="169">
        <v>-5.9</v>
      </c>
      <c r="G32" s="170">
        <v>23</v>
      </c>
      <c r="H32" s="171"/>
      <c r="I32" s="172">
        <v>23</v>
      </c>
      <c r="J32" s="171">
        <v>10.3</v>
      </c>
      <c r="K32" s="170">
        <v>23</v>
      </c>
      <c r="L32" s="171">
        <v>9</v>
      </c>
      <c r="M32" s="173">
        <v>23</v>
      </c>
      <c r="O32" s="233">
        <v>-5</v>
      </c>
      <c r="P32" s="170">
        <v>23</v>
      </c>
      <c r="Q32" s="233">
        <v>-6.3</v>
      </c>
      <c r="R32" s="170">
        <v>23</v>
      </c>
      <c r="S32" s="247"/>
      <c r="T32" s="172">
        <v>23</v>
      </c>
      <c r="U32" s="247">
        <v>9.3000000000000007</v>
      </c>
      <c r="V32" s="170">
        <v>23</v>
      </c>
      <c r="W32" s="255">
        <v>7.75</v>
      </c>
      <c r="X32" s="244">
        <v>23</v>
      </c>
      <c r="AG32" s="160"/>
      <c r="AH32" s="161"/>
    </row>
    <row r="33" spans="1:34" ht="15.2" customHeight="1">
      <c r="A33" s="162"/>
      <c r="B33" s="163"/>
      <c r="C33" s="163"/>
      <c r="D33" s="169">
        <v>-4.7</v>
      </c>
      <c r="E33" s="170">
        <v>24</v>
      </c>
      <c r="F33" s="169">
        <v>-5.8</v>
      </c>
      <c r="G33" s="170">
        <v>24</v>
      </c>
      <c r="H33" s="171">
        <v>1.24</v>
      </c>
      <c r="I33" s="172">
        <v>24</v>
      </c>
      <c r="J33" s="171">
        <v>10.5</v>
      </c>
      <c r="K33" s="170">
        <v>24</v>
      </c>
      <c r="L33" s="171">
        <v>9.25</v>
      </c>
      <c r="M33" s="173">
        <v>24</v>
      </c>
      <c r="O33" s="233"/>
      <c r="P33" s="170">
        <v>24</v>
      </c>
      <c r="Q33" s="233">
        <v>-6.2</v>
      </c>
      <c r="R33" s="170">
        <v>24</v>
      </c>
      <c r="S33" s="247">
        <v>1.18</v>
      </c>
      <c r="T33" s="172">
        <v>24</v>
      </c>
      <c r="U33" s="247">
        <v>9.5</v>
      </c>
      <c r="V33" s="170">
        <v>24</v>
      </c>
      <c r="W33" s="255">
        <v>8</v>
      </c>
      <c r="X33" s="244">
        <v>24</v>
      </c>
      <c r="AG33" s="160"/>
      <c r="AH33" s="161"/>
    </row>
    <row r="34" spans="1:34" ht="15.2" customHeight="1">
      <c r="A34" s="162"/>
      <c r="B34" s="163"/>
      <c r="C34" s="163"/>
      <c r="D34" s="174"/>
      <c r="E34" s="170">
        <v>25</v>
      </c>
      <c r="F34" s="174"/>
      <c r="G34" s="170">
        <v>25</v>
      </c>
      <c r="H34" s="175">
        <v>1.26</v>
      </c>
      <c r="I34" s="172">
        <v>25</v>
      </c>
      <c r="J34" s="175">
        <v>10.7</v>
      </c>
      <c r="K34" s="170">
        <v>25</v>
      </c>
      <c r="L34" s="175">
        <v>9.5</v>
      </c>
      <c r="M34" s="173">
        <v>25</v>
      </c>
      <c r="O34" s="234">
        <v>-4.9000000000000004</v>
      </c>
      <c r="P34" s="170">
        <v>25</v>
      </c>
      <c r="Q34" s="234">
        <v>-6.1</v>
      </c>
      <c r="R34" s="170">
        <v>25</v>
      </c>
      <c r="S34" s="248"/>
      <c r="T34" s="172">
        <v>25</v>
      </c>
      <c r="U34" s="248">
        <v>9.6999999999999993</v>
      </c>
      <c r="V34" s="170">
        <v>25</v>
      </c>
      <c r="W34" s="256">
        <v>8.3000000000000007</v>
      </c>
      <c r="X34" s="244">
        <v>25</v>
      </c>
      <c r="AG34" s="160"/>
      <c r="AH34" s="161"/>
    </row>
    <row r="35" spans="1:34" ht="15.2" customHeight="1">
      <c r="A35" s="162"/>
      <c r="B35" s="163"/>
      <c r="C35" s="163"/>
      <c r="D35" s="169"/>
      <c r="E35" s="170">
        <v>26</v>
      </c>
      <c r="F35" s="169">
        <v>-5.7</v>
      </c>
      <c r="G35" s="170">
        <v>26</v>
      </c>
      <c r="H35" s="171">
        <v>1.29</v>
      </c>
      <c r="I35" s="172">
        <v>26</v>
      </c>
      <c r="J35" s="171">
        <v>10.9</v>
      </c>
      <c r="K35" s="170">
        <v>26</v>
      </c>
      <c r="L35" s="171">
        <v>9.75</v>
      </c>
      <c r="M35" s="173">
        <v>26</v>
      </c>
      <c r="O35" s="233"/>
      <c r="P35" s="170">
        <v>26</v>
      </c>
      <c r="Q35" s="233"/>
      <c r="R35" s="170">
        <v>26</v>
      </c>
      <c r="S35" s="247">
        <v>1.22</v>
      </c>
      <c r="T35" s="172">
        <v>26</v>
      </c>
      <c r="U35" s="247">
        <v>9.9</v>
      </c>
      <c r="V35" s="170">
        <v>26</v>
      </c>
      <c r="W35" s="255">
        <v>8.6</v>
      </c>
      <c r="X35" s="244">
        <v>26</v>
      </c>
      <c r="AG35" s="160"/>
      <c r="AH35" s="161"/>
    </row>
    <row r="36" spans="1:34" ht="15.2" customHeight="1">
      <c r="A36" s="162"/>
      <c r="B36" s="163"/>
      <c r="C36" s="163"/>
      <c r="D36" s="169">
        <v>-4.5999999999999996</v>
      </c>
      <c r="E36" s="170">
        <v>27</v>
      </c>
      <c r="F36" s="169">
        <v>-5.6</v>
      </c>
      <c r="G36" s="170">
        <v>27</v>
      </c>
      <c r="H36" s="171">
        <v>1.32</v>
      </c>
      <c r="I36" s="172">
        <v>27</v>
      </c>
      <c r="J36" s="171">
        <v>11.1</v>
      </c>
      <c r="K36" s="170">
        <v>27</v>
      </c>
      <c r="L36" s="171">
        <v>10</v>
      </c>
      <c r="M36" s="173">
        <v>27</v>
      </c>
      <c r="O36" s="233">
        <v>-4.8</v>
      </c>
      <c r="P36" s="170">
        <v>27</v>
      </c>
      <c r="Q36" s="233">
        <v>-6</v>
      </c>
      <c r="R36" s="170">
        <v>27</v>
      </c>
      <c r="S36" s="247">
        <v>1.25</v>
      </c>
      <c r="T36" s="172">
        <v>27</v>
      </c>
      <c r="U36" s="247">
        <v>10.1</v>
      </c>
      <c r="V36" s="170">
        <v>27</v>
      </c>
      <c r="W36" s="255">
        <v>8.9</v>
      </c>
      <c r="X36" s="244">
        <v>27</v>
      </c>
      <c r="AG36" s="160"/>
      <c r="AH36" s="161"/>
    </row>
    <row r="37" spans="1:34" ht="15.2" customHeight="1">
      <c r="A37" s="162"/>
      <c r="B37" s="163"/>
      <c r="C37" s="163"/>
      <c r="D37" s="169"/>
      <c r="E37" s="170">
        <v>28</v>
      </c>
      <c r="F37" s="169"/>
      <c r="G37" s="170">
        <v>28</v>
      </c>
      <c r="H37" s="171">
        <v>1.35</v>
      </c>
      <c r="I37" s="172">
        <v>28</v>
      </c>
      <c r="J37" s="171">
        <v>11.3</v>
      </c>
      <c r="K37" s="170">
        <v>28</v>
      </c>
      <c r="L37" s="171">
        <v>10.25</v>
      </c>
      <c r="M37" s="173">
        <v>28</v>
      </c>
      <c r="O37" s="233"/>
      <c r="P37" s="170">
        <v>28</v>
      </c>
      <c r="Q37" s="233">
        <v>-5.9</v>
      </c>
      <c r="R37" s="170">
        <v>28</v>
      </c>
      <c r="S37" s="247">
        <v>1.28</v>
      </c>
      <c r="T37" s="172">
        <v>28</v>
      </c>
      <c r="U37" s="247">
        <v>10.3</v>
      </c>
      <c r="V37" s="170">
        <v>28</v>
      </c>
      <c r="W37" s="255">
        <v>9.1999999999999993</v>
      </c>
      <c r="X37" s="244">
        <v>28</v>
      </c>
      <c r="AG37" s="160"/>
      <c r="AH37" s="161"/>
    </row>
    <row r="38" spans="1:34" ht="15.2" customHeight="1">
      <c r="A38" s="162"/>
      <c r="B38" s="163"/>
      <c r="C38" s="163"/>
      <c r="D38" s="169"/>
      <c r="E38" s="170">
        <v>29</v>
      </c>
      <c r="F38" s="260">
        <v>-5.5</v>
      </c>
      <c r="G38" s="170">
        <v>29</v>
      </c>
      <c r="H38" s="171">
        <v>1.38</v>
      </c>
      <c r="I38" s="172">
        <v>29</v>
      </c>
      <c r="J38" s="171">
        <v>11.5</v>
      </c>
      <c r="K38" s="170">
        <v>29</v>
      </c>
      <c r="L38" s="171">
        <v>10.5</v>
      </c>
      <c r="M38" s="173">
        <v>29</v>
      </c>
      <c r="O38" s="233"/>
      <c r="P38" s="170">
        <v>29</v>
      </c>
      <c r="Q38" s="233"/>
      <c r="R38" s="170">
        <v>29</v>
      </c>
      <c r="S38" s="247">
        <v>1.3</v>
      </c>
      <c r="T38" s="172">
        <v>29</v>
      </c>
      <c r="U38" s="247">
        <v>10.5</v>
      </c>
      <c r="V38" s="170">
        <v>29</v>
      </c>
      <c r="W38" s="255">
        <v>9.5</v>
      </c>
      <c r="X38" s="244">
        <v>29</v>
      </c>
      <c r="AG38" s="160"/>
      <c r="AH38" s="161"/>
    </row>
    <row r="39" spans="1:34" ht="15.2" customHeight="1">
      <c r="A39" s="162"/>
      <c r="B39" s="163"/>
      <c r="C39" s="163"/>
      <c r="D39" s="176">
        <v>-4.5</v>
      </c>
      <c r="E39" s="170">
        <v>30</v>
      </c>
      <c r="F39" s="176"/>
      <c r="G39" s="170">
        <v>30</v>
      </c>
      <c r="H39" s="177">
        <v>1.41</v>
      </c>
      <c r="I39" s="172">
        <v>30</v>
      </c>
      <c r="J39" s="177">
        <v>11.7</v>
      </c>
      <c r="K39" s="170">
        <v>30</v>
      </c>
      <c r="L39" s="177">
        <v>10.8</v>
      </c>
      <c r="M39" s="173">
        <v>30</v>
      </c>
      <c r="O39" s="235">
        <v>-4.7</v>
      </c>
      <c r="P39" s="170">
        <v>30</v>
      </c>
      <c r="Q39" s="235">
        <v>-5.8</v>
      </c>
      <c r="R39" s="170">
        <v>30</v>
      </c>
      <c r="S39" s="249">
        <v>1.34</v>
      </c>
      <c r="T39" s="172">
        <v>30</v>
      </c>
      <c r="U39" s="249">
        <v>10.7</v>
      </c>
      <c r="V39" s="170">
        <v>30</v>
      </c>
      <c r="W39" s="257">
        <v>9.8000000000000007</v>
      </c>
      <c r="X39" s="244">
        <v>30</v>
      </c>
      <c r="AG39" s="160"/>
      <c r="AH39" s="161"/>
    </row>
    <row r="40" spans="1:34" ht="15.2" customHeight="1">
      <c r="A40" s="162"/>
      <c r="B40" s="163"/>
      <c r="C40" s="163"/>
      <c r="D40" s="169"/>
      <c r="E40" s="170">
        <v>31</v>
      </c>
      <c r="F40" s="169">
        <v>-5.4</v>
      </c>
      <c r="G40" s="170">
        <v>31</v>
      </c>
      <c r="H40" s="171">
        <v>1.44</v>
      </c>
      <c r="I40" s="172">
        <v>31</v>
      </c>
      <c r="J40" s="171">
        <v>11.9</v>
      </c>
      <c r="K40" s="170">
        <v>31</v>
      </c>
      <c r="L40" s="171">
        <v>11.1</v>
      </c>
      <c r="M40" s="173">
        <v>31</v>
      </c>
      <c r="O40" s="233"/>
      <c r="P40" s="170">
        <v>31</v>
      </c>
      <c r="Q40" s="233">
        <v>-5.7</v>
      </c>
      <c r="R40" s="170">
        <v>31</v>
      </c>
      <c r="S40" s="247">
        <v>1.36</v>
      </c>
      <c r="T40" s="172">
        <v>31</v>
      </c>
      <c r="U40" s="247">
        <v>10.9</v>
      </c>
      <c r="V40" s="170">
        <v>31</v>
      </c>
      <c r="W40" s="255">
        <v>10.1</v>
      </c>
      <c r="X40" s="244">
        <v>31</v>
      </c>
      <c r="AG40" s="160"/>
      <c r="AH40" s="161"/>
    </row>
    <row r="41" spans="1:34" ht="15.2" customHeight="1">
      <c r="A41" s="162"/>
      <c r="B41" s="163"/>
      <c r="C41" s="163"/>
      <c r="D41" s="169"/>
      <c r="E41" s="170">
        <v>32</v>
      </c>
      <c r="F41" s="169">
        <v>-5.3</v>
      </c>
      <c r="G41" s="170">
        <v>32</v>
      </c>
      <c r="H41" s="171">
        <v>1.46</v>
      </c>
      <c r="I41" s="172">
        <v>32</v>
      </c>
      <c r="J41" s="171">
        <v>12.1</v>
      </c>
      <c r="K41" s="170">
        <v>32</v>
      </c>
      <c r="L41" s="171">
        <v>11.4</v>
      </c>
      <c r="M41" s="173">
        <v>32</v>
      </c>
      <c r="O41" s="233"/>
      <c r="P41" s="170">
        <v>32</v>
      </c>
      <c r="Q41" s="233"/>
      <c r="R41" s="170">
        <v>32</v>
      </c>
      <c r="S41" s="247">
        <v>1.39</v>
      </c>
      <c r="T41" s="172">
        <v>32</v>
      </c>
      <c r="U41" s="247">
        <v>11.1</v>
      </c>
      <c r="V41" s="170">
        <v>32</v>
      </c>
      <c r="W41" s="255">
        <v>10.4</v>
      </c>
      <c r="X41" s="244">
        <v>32</v>
      </c>
      <c r="AG41" s="160"/>
      <c r="AH41" s="161"/>
    </row>
    <row r="42" spans="1:34" ht="15.2" customHeight="1">
      <c r="A42" s="162"/>
      <c r="B42" s="163"/>
      <c r="C42" s="163"/>
      <c r="D42" s="169">
        <v>-4.4000000000000004</v>
      </c>
      <c r="E42" s="170">
        <v>33</v>
      </c>
      <c r="F42" s="169"/>
      <c r="G42" s="170">
        <v>33</v>
      </c>
      <c r="H42" s="171">
        <v>1.49</v>
      </c>
      <c r="I42" s="172">
        <v>33</v>
      </c>
      <c r="J42" s="171">
        <v>12.5</v>
      </c>
      <c r="K42" s="170">
        <v>33</v>
      </c>
      <c r="L42" s="171">
        <v>11.7</v>
      </c>
      <c r="M42" s="173">
        <v>33</v>
      </c>
      <c r="O42" s="233">
        <v>-4.5999999999999996</v>
      </c>
      <c r="P42" s="170">
        <v>33</v>
      </c>
      <c r="Q42" s="233">
        <v>-5.6</v>
      </c>
      <c r="R42" s="170">
        <v>33</v>
      </c>
      <c r="S42" s="247">
        <v>1.42</v>
      </c>
      <c r="T42" s="172">
        <v>33</v>
      </c>
      <c r="U42" s="247">
        <v>11.3</v>
      </c>
      <c r="V42" s="170">
        <v>33</v>
      </c>
      <c r="W42" s="255">
        <v>10.7</v>
      </c>
      <c r="X42" s="244">
        <v>33</v>
      </c>
      <c r="AG42" s="160"/>
      <c r="AH42" s="161"/>
    </row>
    <row r="43" spans="1:34" ht="15.2" customHeight="1">
      <c r="A43" s="162"/>
      <c r="B43" s="163"/>
      <c r="C43" s="163"/>
      <c r="D43" s="169"/>
      <c r="E43" s="170">
        <v>34</v>
      </c>
      <c r="F43" s="169">
        <v>-5.2</v>
      </c>
      <c r="G43" s="170">
        <v>34</v>
      </c>
      <c r="H43" s="171">
        <v>1.51</v>
      </c>
      <c r="I43" s="172">
        <v>34</v>
      </c>
      <c r="J43" s="171">
        <v>12.5</v>
      </c>
      <c r="K43" s="170">
        <v>34</v>
      </c>
      <c r="L43" s="171">
        <v>12</v>
      </c>
      <c r="M43" s="173">
        <v>34</v>
      </c>
      <c r="O43" s="233"/>
      <c r="P43" s="170">
        <v>34</v>
      </c>
      <c r="Q43" s="233"/>
      <c r="R43" s="170">
        <v>34</v>
      </c>
      <c r="S43" s="247">
        <v>1.44</v>
      </c>
      <c r="T43" s="172">
        <v>34</v>
      </c>
      <c r="U43" s="247">
        <v>11.5</v>
      </c>
      <c r="V43" s="170">
        <v>34</v>
      </c>
      <c r="W43" s="255">
        <v>11</v>
      </c>
      <c r="X43" s="244">
        <v>34</v>
      </c>
      <c r="AG43" s="160"/>
      <c r="AH43" s="161"/>
    </row>
    <row r="44" spans="1:34" ht="15.2" customHeight="1">
      <c r="A44" s="162"/>
      <c r="B44" s="163"/>
      <c r="C44" s="163"/>
      <c r="D44" s="174"/>
      <c r="E44" s="170">
        <v>35</v>
      </c>
      <c r="F44" s="174">
        <v>-5.0999999999999996</v>
      </c>
      <c r="G44" s="170">
        <v>35</v>
      </c>
      <c r="H44" s="175">
        <v>1.53</v>
      </c>
      <c r="I44" s="172">
        <v>35</v>
      </c>
      <c r="J44" s="175">
        <v>12.7</v>
      </c>
      <c r="K44" s="170">
        <v>35</v>
      </c>
      <c r="L44" s="175">
        <v>12.3</v>
      </c>
      <c r="M44" s="173">
        <v>35</v>
      </c>
      <c r="O44" s="234"/>
      <c r="P44" s="170">
        <v>35</v>
      </c>
      <c r="Q44" s="234">
        <v>-5.5</v>
      </c>
      <c r="R44" s="170">
        <v>35</v>
      </c>
      <c r="S44" s="248">
        <v>1.46</v>
      </c>
      <c r="T44" s="172">
        <v>35</v>
      </c>
      <c r="U44" s="248">
        <v>11.7</v>
      </c>
      <c r="V44" s="170">
        <v>35</v>
      </c>
      <c r="W44" s="256">
        <v>11.3</v>
      </c>
      <c r="X44" s="244">
        <v>35</v>
      </c>
      <c r="AG44" s="160"/>
      <c r="AH44" s="161"/>
    </row>
    <row r="45" spans="1:34" ht="15.2" customHeight="1">
      <c r="A45" s="162"/>
      <c r="B45" s="163"/>
      <c r="C45" s="163"/>
      <c r="D45" s="169">
        <v>-4.3</v>
      </c>
      <c r="E45" s="170">
        <v>36</v>
      </c>
      <c r="F45" s="169"/>
      <c r="G45" s="170">
        <v>36</v>
      </c>
      <c r="H45" s="171">
        <v>1.55</v>
      </c>
      <c r="I45" s="172">
        <v>36</v>
      </c>
      <c r="J45" s="171">
        <v>12.9</v>
      </c>
      <c r="K45" s="170">
        <v>36</v>
      </c>
      <c r="L45" s="171">
        <v>12.6</v>
      </c>
      <c r="M45" s="173">
        <v>36</v>
      </c>
      <c r="O45" s="233">
        <v>-4.5</v>
      </c>
      <c r="P45" s="170">
        <v>36</v>
      </c>
      <c r="Q45" s="233">
        <v>-5.4</v>
      </c>
      <c r="R45" s="170">
        <v>36</v>
      </c>
      <c r="S45" s="247">
        <v>1.48</v>
      </c>
      <c r="T45" s="172">
        <v>36</v>
      </c>
      <c r="U45" s="247">
        <v>11.9</v>
      </c>
      <c r="V45" s="170">
        <v>36</v>
      </c>
      <c r="W45" s="255">
        <v>11.6</v>
      </c>
      <c r="X45" s="244">
        <v>36</v>
      </c>
      <c r="AG45" s="160"/>
      <c r="AH45" s="161"/>
    </row>
    <row r="46" spans="1:34" ht="15.2" customHeight="1">
      <c r="A46" s="162"/>
      <c r="B46" s="163"/>
      <c r="C46" s="163"/>
      <c r="D46" s="169"/>
      <c r="E46" s="170">
        <v>37</v>
      </c>
      <c r="F46" s="169">
        <v>-5</v>
      </c>
      <c r="G46" s="170">
        <v>37</v>
      </c>
      <c r="H46" s="171"/>
      <c r="I46" s="172">
        <v>37</v>
      </c>
      <c r="J46" s="171">
        <v>13.1</v>
      </c>
      <c r="K46" s="170">
        <v>37</v>
      </c>
      <c r="L46" s="171">
        <v>13</v>
      </c>
      <c r="M46" s="173">
        <v>37</v>
      </c>
      <c r="O46" s="233"/>
      <c r="P46" s="170">
        <v>37</v>
      </c>
      <c r="Q46" s="233"/>
      <c r="R46" s="170">
        <v>37</v>
      </c>
      <c r="S46" s="247"/>
      <c r="T46" s="172">
        <v>37</v>
      </c>
      <c r="U46" s="247">
        <v>12.1</v>
      </c>
      <c r="V46" s="170">
        <v>37</v>
      </c>
      <c r="W46" s="255">
        <v>11.95</v>
      </c>
      <c r="X46" s="244">
        <v>37</v>
      </c>
      <c r="AG46" s="160"/>
      <c r="AH46" s="161"/>
    </row>
    <row r="47" spans="1:34" ht="15.2" customHeight="1">
      <c r="A47" s="162"/>
      <c r="B47" s="163"/>
      <c r="C47" s="163"/>
      <c r="D47" s="169"/>
      <c r="E47" s="170">
        <v>38</v>
      </c>
      <c r="F47" s="169">
        <v>-4.9000000000000004</v>
      </c>
      <c r="G47" s="170">
        <v>38</v>
      </c>
      <c r="H47" s="171">
        <v>1.58</v>
      </c>
      <c r="I47" s="172">
        <v>38</v>
      </c>
      <c r="J47" s="171">
        <v>13.3</v>
      </c>
      <c r="K47" s="170">
        <v>38</v>
      </c>
      <c r="L47" s="171">
        <v>13.4</v>
      </c>
      <c r="M47" s="173">
        <v>38</v>
      </c>
      <c r="O47" s="233"/>
      <c r="P47" s="170">
        <v>38</v>
      </c>
      <c r="Q47" s="233">
        <v>-5.3</v>
      </c>
      <c r="R47" s="170">
        <v>38</v>
      </c>
      <c r="S47" s="247">
        <v>1.5</v>
      </c>
      <c r="T47" s="172">
        <v>38</v>
      </c>
      <c r="U47" s="247">
        <v>12.3</v>
      </c>
      <c r="V47" s="170">
        <v>38</v>
      </c>
      <c r="W47" s="255">
        <v>12.3</v>
      </c>
      <c r="X47" s="244">
        <v>38</v>
      </c>
      <c r="AG47" s="160"/>
      <c r="AH47" s="161"/>
    </row>
    <row r="48" spans="1:34" ht="15.2" customHeight="1">
      <c r="A48" s="162"/>
      <c r="B48" s="163"/>
      <c r="C48" s="163"/>
      <c r="D48" s="169">
        <v>-4.2</v>
      </c>
      <c r="E48" s="170">
        <v>39</v>
      </c>
      <c r="F48" s="169"/>
      <c r="G48" s="170">
        <v>39</v>
      </c>
      <c r="H48" s="171"/>
      <c r="I48" s="172">
        <v>39</v>
      </c>
      <c r="J48" s="171">
        <v>13.5</v>
      </c>
      <c r="K48" s="170">
        <v>39</v>
      </c>
      <c r="L48" s="171">
        <v>13.8</v>
      </c>
      <c r="M48" s="173">
        <v>39</v>
      </c>
      <c r="O48" s="233">
        <v>-4.4000000000000004</v>
      </c>
      <c r="P48" s="170">
        <v>39</v>
      </c>
      <c r="Q48" s="233"/>
      <c r="R48" s="170">
        <v>39</v>
      </c>
      <c r="S48" s="247"/>
      <c r="T48" s="172">
        <v>39</v>
      </c>
      <c r="U48" s="247">
        <v>12.5</v>
      </c>
      <c r="V48" s="170">
        <v>39</v>
      </c>
      <c r="W48" s="255">
        <v>12.65</v>
      </c>
      <c r="X48" s="244">
        <v>39</v>
      </c>
      <c r="AG48" s="160"/>
      <c r="AH48" s="161"/>
    </row>
    <row r="49" spans="1:34" ht="15.2" customHeight="1">
      <c r="A49" s="162"/>
      <c r="B49" s="163"/>
      <c r="C49" s="163"/>
      <c r="D49" s="176"/>
      <c r="E49" s="170">
        <v>40</v>
      </c>
      <c r="F49" s="176">
        <v>-4.8</v>
      </c>
      <c r="G49" s="170">
        <v>40</v>
      </c>
      <c r="H49" s="177">
        <v>1.61</v>
      </c>
      <c r="I49" s="172">
        <v>40</v>
      </c>
      <c r="J49" s="177">
        <v>13.7</v>
      </c>
      <c r="K49" s="170">
        <v>40</v>
      </c>
      <c r="L49" s="177">
        <v>14.2</v>
      </c>
      <c r="M49" s="173">
        <v>40</v>
      </c>
      <c r="O49" s="235"/>
      <c r="P49" s="170">
        <v>40</v>
      </c>
      <c r="Q49" s="235">
        <v>-5.2</v>
      </c>
      <c r="R49" s="170">
        <v>40</v>
      </c>
      <c r="S49" s="249">
        <v>1.52</v>
      </c>
      <c r="T49" s="172">
        <v>40</v>
      </c>
      <c r="U49" s="249">
        <v>12.7</v>
      </c>
      <c r="V49" s="170">
        <v>40</v>
      </c>
      <c r="W49" s="257">
        <v>13</v>
      </c>
      <c r="X49" s="244">
        <v>40</v>
      </c>
      <c r="AG49" s="160"/>
      <c r="AH49" s="161"/>
    </row>
    <row r="50" spans="1:34" ht="15.2" customHeight="1">
      <c r="A50" s="162"/>
      <c r="B50" s="163"/>
      <c r="C50" s="163"/>
      <c r="D50" s="169"/>
      <c r="E50" s="170">
        <v>41</v>
      </c>
      <c r="F50" s="169"/>
      <c r="G50" s="170">
        <v>41</v>
      </c>
      <c r="H50" s="171">
        <v>1.62</v>
      </c>
      <c r="I50" s="172">
        <v>41</v>
      </c>
      <c r="J50" s="171">
        <v>13.9</v>
      </c>
      <c r="K50" s="170">
        <v>41</v>
      </c>
      <c r="L50" s="171">
        <v>14.6</v>
      </c>
      <c r="M50" s="173">
        <v>41</v>
      </c>
      <c r="O50" s="233"/>
      <c r="P50" s="170">
        <v>41</v>
      </c>
      <c r="Q50" s="233"/>
      <c r="R50" s="170">
        <v>41</v>
      </c>
      <c r="S50" s="247"/>
      <c r="T50" s="172">
        <v>41</v>
      </c>
      <c r="U50" s="247">
        <v>12.9</v>
      </c>
      <c r="V50" s="170">
        <v>41</v>
      </c>
      <c r="W50" s="255">
        <v>13.35</v>
      </c>
      <c r="X50" s="244">
        <v>41</v>
      </c>
      <c r="AG50" s="160"/>
      <c r="AH50" s="161"/>
    </row>
    <row r="51" spans="1:34" ht="15.2" customHeight="1">
      <c r="A51" s="162"/>
      <c r="B51" s="163"/>
      <c r="C51" s="163"/>
      <c r="D51" s="169">
        <v>-4.0999999999999996</v>
      </c>
      <c r="E51" s="170">
        <v>42</v>
      </c>
      <c r="F51" s="169">
        <v>-4.7</v>
      </c>
      <c r="G51" s="170">
        <v>42</v>
      </c>
      <c r="H51" s="171">
        <v>1.63</v>
      </c>
      <c r="I51" s="172">
        <v>42</v>
      </c>
      <c r="J51" s="171">
        <v>14.1</v>
      </c>
      <c r="K51" s="170">
        <v>42</v>
      </c>
      <c r="L51" s="171">
        <v>15</v>
      </c>
      <c r="M51" s="173">
        <v>42</v>
      </c>
      <c r="O51" s="233">
        <v>-4.3</v>
      </c>
      <c r="P51" s="170">
        <v>42</v>
      </c>
      <c r="Q51" s="233">
        <v>-5.0999999999999996</v>
      </c>
      <c r="R51" s="170">
        <v>42</v>
      </c>
      <c r="S51" s="247">
        <v>1.54</v>
      </c>
      <c r="T51" s="172">
        <v>42</v>
      </c>
      <c r="U51" s="247">
        <v>13.1</v>
      </c>
      <c r="V51" s="170">
        <v>42</v>
      </c>
      <c r="W51" s="255">
        <v>13.7</v>
      </c>
      <c r="X51" s="244">
        <v>42</v>
      </c>
      <c r="AG51" s="160"/>
      <c r="AH51" s="161"/>
    </row>
    <row r="52" spans="1:34" ht="15.2" customHeight="1">
      <c r="A52" s="162"/>
      <c r="B52" s="163"/>
      <c r="C52" s="163"/>
      <c r="D52" s="169"/>
      <c r="E52" s="170">
        <v>43</v>
      </c>
      <c r="F52" s="169"/>
      <c r="G52" s="170">
        <v>43</v>
      </c>
      <c r="H52" s="171">
        <v>1.64</v>
      </c>
      <c r="I52" s="172">
        <v>43</v>
      </c>
      <c r="J52" s="171"/>
      <c r="K52" s="170">
        <v>43</v>
      </c>
      <c r="L52" s="171"/>
      <c r="M52" s="173">
        <v>43</v>
      </c>
      <c r="O52" s="233"/>
      <c r="P52" s="170">
        <v>43</v>
      </c>
      <c r="Q52" s="233"/>
      <c r="R52" s="170">
        <v>43</v>
      </c>
      <c r="S52" s="247">
        <v>1.55</v>
      </c>
      <c r="T52" s="172">
        <v>43</v>
      </c>
      <c r="U52" s="247"/>
      <c r="V52" s="170">
        <v>43</v>
      </c>
      <c r="W52" s="255"/>
      <c r="X52" s="244">
        <v>43</v>
      </c>
      <c r="AG52" s="160"/>
      <c r="AH52" s="161"/>
    </row>
    <row r="53" spans="1:34" ht="15.2" customHeight="1">
      <c r="A53" s="162"/>
      <c r="B53" s="163"/>
      <c r="C53" s="163"/>
      <c r="D53" s="169"/>
      <c r="E53" s="170">
        <v>44</v>
      </c>
      <c r="F53" s="169"/>
      <c r="G53" s="170">
        <v>44</v>
      </c>
      <c r="H53" s="171">
        <v>1.66</v>
      </c>
      <c r="I53" s="172">
        <v>44</v>
      </c>
      <c r="J53" s="171"/>
      <c r="K53" s="170">
        <v>44</v>
      </c>
      <c r="L53" s="171"/>
      <c r="M53" s="173">
        <v>44</v>
      </c>
      <c r="O53" s="233"/>
      <c r="P53" s="170">
        <v>44</v>
      </c>
      <c r="Q53" s="233"/>
      <c r="R53" s="170">
        <v>44</v>
      </c>
      <c r="S53" s="247">
        <v>1.56</v>
      </c>
      <c r="T53" s="172">
        <v>44</v>
      </c>
      <c r="U53" s="247"/>
      <c r="V53" s="170">
        <v>44</v>
      </c>
      <c r="W53" s="255"/>
      <c r="X53" s="244">
        <v>44</v>
      </c>
      <c r="AG53" s="160"/>
      <c r="AH53" s="161"/>
    </row>
    <row r="54" spans="1:34" ht="15.2" customHeight="1" thickBot="1">
      <c r="A54" s="162"/>
      <c r="B54" s="163"/>
      <c r="C54" s="163"/>
      <c r="D54" s="174"/>
      <c r="E54" s="170">
        <v>45</v>
      </c>
      <c r="F54" s="174"/>
      <c r="G54" s="170">
        <v>45</v>
      </c>
      <c r="H54" s="175">
        <v>1.69</v>
      </c>
      <c r="I54" s="172">
        <v>45</v>
      </c>
      <c r="J54" s="175"/>
      <c r="K54" s="170">
        <v>45</v>
      </c>
      <c r="L54" s="175"/>
      <c r="M54" s="173">
        <v>45</v>
      </c>
      <c r="O54" s="236"/>
      <c r="P54" s="237">
        <v>45</v>
      </c>
      <c r="Q54" s="236"/>
      <c r="R54" s="237">
        <v>45</v>
      </c>
      <c r="S54" s="251">
        <v>1.58</v>
      </c>
      <c r="T54" s="238">
        <v>45</v>
      </c>
      <c r="U54" s="251"/>
      <c r="V54" s="237">
        <v>45</v>
      </c>
      <c r="W54" s="259"/>
      <c r="X54" s="245">
        <v>45</v>
      </c>
      <c r="AG54" s="178"/>
      <c r="AH54" s="179"/>
    </row>
  </sheetData>
  <mergeCells count="2">
    <mergeCell ref="D5:M5"/>
    <mergeCell ref="O5:X5"/>
  </mergeCells>
  <phoneticPr fontId="25" type="noConversion"/>
  <printOptions horizontalCentered="1" gridLines="1"/>
  <pageMargins left="0" right="0" top="0.2" bottom="0.2" header="0.39" footer="0.39"/>
  <pageSetup paperSize="9" scale="85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48"/>
  <sheetViews>
    <sheetView topLeftCell="A7" workbookViewId="0">
      <selection activeCell="B11" sqref="B11"/>
    </sheetView>
  </sheetViews>
  <sheetFormatPr baseColWidth="10" defaultRowHeight="12"/>
  <cols>
    <col min="1" max="1" width="15.42578125" style="6" bestFit="1" customWidth="1"/>
    <col min="2" max="2" width="10.7109375" style="6" customWidth="1"/>
    <col min="3" max="3" width="7.7109375" style="6" customWidth="1"/>
    <col min="4" max="4" width="5.28515625" style="8" customWidth="1"/>
    <col min="5" max="5" width="3.28515625" style="55" customWidth="1"/>
    <col min="6" max="6" width="5.42578125" style="50" bestFit="1" customWidth="1"/>
    <col min="7" max="7" width="16.5703125" style="8" bestFit="1" customWidth="1"/>
    <col min="8" max="8" width="15.140625" style="7" bestFit="1" customWidth="1"/>
    <col min="9" max="9" width="7.7109375" style="8" customWidth="1"/>
    <col min="10" max="10" width="5.28515625" style="56" customWidth="1"/>
    <col min="11" max="11" width="3.28515625" style="55" customWidth="1"/>
    <col min="12" max="12" width="5.42578125" style="9" bestFit="1" customWidth="1"/>
    <col min="13" max="13" width="15.42578125" style="8" bestFit="1" customWidth="1"/>
    <col min="14" max="14" width="19" style="7" bestFit="1" customWidth="1"/>
    <col min="15" max="15" width="7.7109375" style="8" customWidth="1"/>
    <col min="16" max="16" width="5.28515625" style="56" customWidth="1"/>
    <col min="17" max="17" width="3.28515625" style="55" customWidth="1"/>
    <col min="18" max="18" width="5.42578125" style="6" bestFit="1" customWidth="1"/>
    <col min="19" max="16384" width="11.42578125" style="6"/>
  </cols>
  <sheetData>
    <row r="1" spans="1:61" s="11" customFormat="1" ht="6.75" customHeight="1">
      <c r="A1" s="12"/>
      <c r="B1" s="13"/>
      <c r="C1" s="13"/>
      <c r="D1" s="18"/>
      <c r="E1" s="57"/>
      <c r="F1" s="14"/>
      <c r="G1" s="15"/>
      <c r="H1" s="14"/>
      <c r="I1" s="15"/>
      <c r="J1" s="58"/>
      <c r="K1" s="18"/>
      <c r="L1" s="16"/>
      <c r="M1" s="15"/>
      <c r="N1" s="14"/>
      <c r="O1" s="15"/>
      <c r="P1" s="58"/>
      <c r="Q1" s="59"/>
      <c r="S1" s="328"/>
      <c r="T1" s="328"/>
      <c r="U1" s="328"/>
      <c r="V1" s="328"/>
      <c r="W1" s="374"/>
      <c r="X1" s="374"/>
      <c r="Y1" s="374"/>
    </row>
    <row r="2" spans="1:61" s="26" customFormat="1" ht="15.75" customHeight="1">
      <c r="A2" s="27"/>
      <c r="B2" s="29" t="s">
        <v>0</v>
      </c>
      <c r="C2" s="28"/>
      <c r="D2" s="32"/>
      <c r="E2" s="60"/>
      <c r="F2" s="29"/>
      <c r="G2" s="30"/>
      <c r="H2" s="36"/>
      <c r="I2" s="32"/>
      <c r="J2" s="30" t="s">
        <v>102</v>
      </c>
      <c r="K2" s="32"/>
      <c r="L2" s="33"/>
      <c r="M2" s="32"/>
      <c r="N2" s="31"/>
      <c r="O2" s="34"/>
      <c r="P2" s="61"/>
      <c r="Q2" s="35"/>
      <c r="R2" s="34"/>
      <c r="S2" s="369"/>
      <c r="T2" s="369"/>
      <c r="U2" s="369"/>
      <c r="V2" s="369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</row>
    <row r="3" spans="1:61" s="26" customFormat="1" ht="15.75" customHeight="1">
      <c r="A3" s="27"/>
      <c r="B3" s="30" t="s">
        <v>29</v>
      </c>
      <c r="C3" s="28"/>
      <c r="D3" s="302" t="s">
        <v>30</v>
      </c>
      <c r="E3" s="30"/>
      <c r="F3" s="29"/>
      <c r="G3" s="30"/>
      <c r="H3" s="29"/>
      <c r="I3" s="31"/>
      <c r="J3" s="30" t="s">
        <v>338</v>
      </c>
      <c r="K3" s="33"/>
      <c r="L3" s="61"/>
      <c r="M3" s="31"/>
      <c r="N3" s="62"/>
      <c r="O3" s="62"/>
      <c r="P3" s="62"/>
      <c r="Q3" s="62"/>
      <c r="R3" s="370"/>
      <c r="S3" s="369"/>
      <c r="T3" s="369"/>
      <c r="U3" s="369"/>
      <c r="V3" s="369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</row>
    <row r="4" spans="1:61" s="11" customFormat="1" ht="8.25" customHeight="1">
      <c r="A4" s="553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5"/>
      <c r="R4" s="328"/>
      <c r="S4" s="328"/>
      <c r="T4" s="328"/>
      <c r="U4" s="328"/>
      <c r="V4" s="328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</row>
    <row r="5" spans="1:61" s="11" customFormat="1" ht="6.75" customHeight="1">
      <c r="A5" s="21"/>
      <c r="B5" s="182"/>
      <c r="C5" s="182"/>
      <c r="D5" s="185"/>
      <c r="E5" s="198"/>
      <c r="F5" s="22"/>
      <c r="G5" s="184"/>
      <c r="H5" s="183"/>
      <c r="I5" s="184"/>
      <c r="J5" s="192"/>
      <c r="K5" s="185"/>
      <c r="L5" s="23"/>
      <c r="M5" s="184"/>
      <c r="N5" s="183"/>
      <c r="O5" s="184"/>
      <c r="P5" s="192"/>
      <c r="Q5" s="185"/>
      <c r="R5" s="328"/>
      <c r="S5" s="328"/>
      <c r="T5" s="328"/>
      <c r="U5" s="328"/>
      <c r="V5" s="328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</row>
    <row r="6" spans="1:61" ht="15.75" customHeight="1">
      <c r="A6" s="218"/>
      <c r="B6" s="218"/>
      <c r="C6" s="218"/>
      <c r="D6" s="218"/>
      <c r="E6" s="219"/>
      <c r="F6" s="49"/>
      <c r="G6" s="193"/>
      <c r="H6" s="197" t="s">
        <v>4</v>
      </c>
      <c r="I6" s="194"/>
      <c r="J6" s="195"/>
      <c r="K6" s="196"/>
      <c r="L6" s="64"/>
      <c r="M6" s="367"/>
      <c r="N6" s="367"/>
      <c r="O6" s="367"/>
      <c r="P6" s="367"/>
      <c r="Q6" s="368"/>
      <c r="R6" s="76"/>
      <c r="S6" s="76"/>
      <c r="T6" s="76"/>
      <c r="U6" s="76"/>
      <c r="V6" s="76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</row>
    <row r="7" spans="1:61" s="65" customFormat="1">
      <c r="A7" s="355"/>
      <c r="B7" s="355"/>
      <c r="C7" s="355"/>
      <c r="D7" s="356"/>
      <c r="E7" s="356"/>
      <c r="F7" s="70"/>
      <c r="G7" s="66" t="s">
        <v>31</v>
      </c>
      <c r="H7" s="67" t="s">
        <v>27</v>
      </c>
      <c r="I7" s="67"/>
      <c r="J7" s="68" t="s">
        <v>15</v>
      </c>
      <c r="K7" s="201"/>
      <c r="L7" s="75"/>
      <c r="M7" s="355"/>
      <c r="N7" s="355"/>
      <c r="O7" s="355"/>
      <c r="P7" s="356"/>
      <c r="Q7" s="356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375"/>
      <c r="AY7" s="375"/>
      <c r="AZ7" s="375"/>
      <c r="BA7" s="375"/>
      <c r="BB7" s="375"/>
      <c r="BC7" s="375"/>
      <c r="BD7" s="375"/>
      <c r="BE7" s="375"/>
      <c r="BF7" s="375"/>
      <c r="BG7" s="375"/>
      <c r="BH7" s="375"/>
      <c r="BI7" s="375"/>
    </row>
    <row r="8" spans="1:61" s="76" customFormat="1" ht="12" customHeight="1">
      <c r="A8" s="131"/>
      <c r="B8" s="131"/>
      <c r="C8" s="131"/>
      <c r="D8" s="357"/>
      <c r="E8" s="358"/>
      <c r="F8" s="80"/>
      <c r="G8" s="498" t="s">
        <v>213</v>
      </c>
      <c r="H8" s="499" t="s">
        <v>214</v>
      </c>
      <c r="I8" s="491" t="s">
        <v>103</v>
      </c>
      <c r="J8" s="305">
        <v>77</v>
      </c>
      <c r="K8" s="402">
        <v>1</v>
      </c>
      <c r="L8" s="84"/>
      <c r="M8" s="131"/>
      <c r="N8" s="131"/>
      <c r="O8" s="131"/>
      <c r="P8" s="357"/>
      <c r="Q8" s="358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</row>
    <row r="9" spans="1:61" s="76" customFormat="1" ht="12" customHeight="1">
      <c r="A9" s="131"/>
      <c r="B9" s="131"/>
      <c r="C9" s="131"/>
      <c r="D9" s="357"/>
      <c r="E9" s="358"/>
      <c r="F9" s="80"/>
      <c r="G9" s="498" t="s">
        <v>217</v>
      </c>
      <c r="H9" s="499" t="s">
        <v>218</v>
      </c>
      <c r="I9" s="491" t="s">
        <v>103</v>
      </c>
      <c r="J9" s="305">
        <v>64</v>
      </c>
      <c r="K9" s="402">
        <v>2</v>
      </c>
      <c r="L9" s="84"/>
      <c r="M9" s="131"/>
      <c r="N9" s="131"/>
      <c r="O9" s="131"/>
      <c r="P9" s="357"/>
      <c r="Q9" s="358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</row>
    <row r="10" spans="1:61" s="76" customFormat="1" ht="12" customHeight="1">
      <c r="A10" s="131"/>
      <c r="B10" s="131"/>
      <c r="C10" s="131"/>
      <c r="D10" s="357"/>
      <c r="E10" s="358"/>
      <c r="F10" s="80"/>
      <c r="G10" s="498" t="s">
        <v>211</v>
      </c>
      <c r="H10" s="499" t="s">
        <v>212</v>
      </c>
      <c r="I10" s="491" t="s">
        <v>103</v>
      </c>
      <c r="J10" s="305">
        <v>64</v>
      </c>
      <c r="K10" s="402">
        <v>2</v>
      </c>
      <c r="L10" s="84"/>
      <c r="M10" s="131"/>
      <c r="N10" s="131"/>
      <c r="O10" s="131"/>
      <c r="P10" s="357"/>
      <c r="Q10" s="358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1" s="76" customFormat="1" ht="12" customHeight="1">
      <c r="A11" s="359"/>
      <c r="B11" s="360"/>
      <c r="C11" s="359"/>
      <c r="D11" s="357"/>
      <c r="E11" s="358"/>
      <c r="F11" s="80"/>
      <c r="G11" s="415"/>
      <c r="H11" s="416"/>
      <c r="I11" s="312"/>
      <c r="J11" s="78"/>
      <c r="K11" s="402"/>
      <c r="L11" s="84"/>
      <c r="M11" s="359"/>
      <c r="N11" s="360"/>
      <c r="O11" s="359"/>
      <c r="P11" s="357"/>
      <c r="Q11" s="358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</row>
    <row r="12" spans="1:61" s="76" customFormat="1" ht="12" customHeight="1">
      <c r="A12" s="131"/>
      <c r="B12" s="131"/>
      <c r="C12" s="131"/>
      <c r="D12" s="357"/>
      <c r="E12" s="358"/>
      <c r="F12" s="80"/>
      <c r="G12" s="352"/>
      <c r="H12" s="352"/>
      <c r="I12" s="312"/>
      <c r="J12" s="78"/>
      <c r="K12" s="306"/>
      <c r="L12" s="84"/>
      <c r="M12" s="131"/>
      <c r="N12" s="131"/>
      <c r="O12" s="131"/>
      <c r="P12" s="357"/>
      <c r="Q12" s="358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spans="1:61" s="65" customFormat="1">
      <c r="A13" s="355"/>
      <c r="B13" s="355"/>
      <c r="C13" s="355"/>
      <c r="D13" s="361"/>
      <c r="E13" s="362"/>
      <c r="F13" s="80"/>
      <c r="G13" s="86" t="s">
        <v>34</v>
      </c>
      <c r="H13" s="87" t="s">
        <v>26</v>
      </c>
      <c r="I13" s="87"/>
      <c r="J13" s="88"/>
      <c r="K13" s="89"/>
      <c r="L13" s="84"/>
      <c r="M13" s="355"/>
      <c r="N13" s="355"/>
      <c r="O13" s="355"/>
      <c r="P13" s="361"/>
      <c r="Q13" s="362"/>
      <c r="V13" s="76"/>
      <c r="W13" s="375"/>
      <c r="X13" s="375"/>
      <c r="Y13" s="375"/>
      <c r="Z13" s="375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375"/>
      <c r="AO13" s="375"/>
      <c r="AP13" s="375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5"/>
      <c r="BB13" s="375"/>
      <c r="BC13" s="375"/>
      <c r="BD13" s="375"/>
      <c r="BE13" s="375"/>
      <c r="BF13" s="375"/>
      <c r="BG13" s="375"/>
      <c r="BH13" s="375"/>
      <c r="BI13" s="375"/>
    </row>
    <row r="14" spans="1:61" s="76" customFormat="1" ht="12" customHeight="1">
      <c r="A14" s="131"/>
      <c r="B14" s="131"/>
      <c r="C14" s="131"/>
      <c r="D14" s="357"/>
      <c r="E14" s="358"/>
      <c r="F14" s="80"/>
      <c r="G14" s="498" t="s">
        <v>186</v>
      </c>
      <c r="H14" s="499" t="s">
        <v>187</v>
      </c>
      <c r="I14" s="491" t="s">
        <v>103</v>
      </c>
      <c r="J14" s="305">
        <v>65</v>
      </c>
      <c r="K14" s="402">
        <v>1</v>
      </c>
      <c r="L14" s="84"/>
      <c r="M14" s="131"/>
      <c r="N14" s="131"/>
      <c r="O14" s="131"/>
      <c r="P14" s="357"/>
      <c r="Q14" s="358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</row>
    <row r="15" spans="1:61" s="76" customFormat="1" ht="12" customHeight="1">
      <c r="A15" s="131"/>
      <c r="B15" s="131"/>
      <c r="C15" s="131"/>
      <c r="D15" s="357"/>
      <c r="E15" s="358"/>
      <c r="F15" s="80"/>
      <c r="G15" s="498" t="s">
        <v>175</v>
      </c>
      <c r="H15" s="499" t="s">
        <v>176</v>
      </c>
      <c r="I15" s="491" t="s">
        <v>103</v>
      </c>
      <c r="J15" s="305">
        <v>64</v>
      </c>
      <c r="K15" s="402">
        <v>2</v>
      </c>
      <c r="L15" s="84"/>
      <c r="M15" s="131"/>
      <c r="N15" s="131"/>
      <c r="O15" s="131"/>
      <c r="P15" s="357"/>
      <c r="Q15" s="358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</row>
    <row r="16" spans="1:61" s="76" customFormat="1" ht="12" customHeight="1">
      <c r="A16" s="131"/>
      <c r="B16" s="131"/>
      <c r="C16" s="131"/>
      <c r="D16" s="357"/>
      <c r="E16" s="358"/>
      <c r="F16" s="80"/>
      <c r="G16" s="498" t="s">
        <v>184</v>
      </c>
      <c r="H16" s="499" t="s">
        <v>185</v>
      </c>
      <c r="I16" s="491" t="s">
        <v>103</v>
      </c>
      <c r="J16" s="305">
        <v>64</v>
      </c>
      <c r="K16" s="402">
        <v>2</v>
      </c>
      <c r="L16" s="84"/>
      <c r="M16" s="131"/>
      <c r="N16" s="131"/>
      <c r="O16" s="131"/>
      <c r="P16" s="357"/>
      <c r="Q16" s="358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</row>
    <row r="17" spans="1:61" s="76" customFormat="1" ht="12" customHeight="1">
      <c r="A17" s="131"/>
      <c r="B17" s="131"/>
      <c r="C17" s="131"/>
      <c r="D17" s="357"/>
      <c r="E17" s="358"/>
      <c r="F17" s="80"/>
      <c r="G17" s="498" t="s">
        <v>177</v>
      </c>
      <c r="H17" s="499" t="s">
        <v>178</v>
      </c>
      <c r="I17" s="491" t="s">
        <v>103</v>
      </c>
      <c r="J17" s="305">
        <v>64</v>
      </c>
      <c r="K17" s="402">
        <v>2</v>
      </c>
      <c r="L17" s="84"/>
      <c r="M17" s="131"/>
      <c r="N17" s="131"/>
      <c r="O17" s="131"/>
      <c r="P17" s="357"/>
      <c r="Q17" s="358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61" s="65" customFormat="1">
      <c r="A18" s="355"/>
      <c r="B18" s="355"/>
      <c r="C18" s="355"/>
      <c r="D18" s="361"/>
      <c r="E18" s="362"/>
      <c r="F18" s="80"/>
      <c r="G18" s="94" t="s">
        <v>35</v>
      </c>
      <c r="H18" s="95" t="s">
        <v>27</v>
      </c>
      <c r="I18" s="95"/>
      <c r="J18" s="96"/>
      <c r="K18" s="97"/>
      <c r="L18" s="84"/>
      <c r="M18" s="355"/>
      <c r="N18" s="355"/>
      <c r="O18" s="355"/>
      <c r="P18" s="361"/>
      <c r="Q18" s="362"/>
      <c r="V18" s="76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</row>
    <row r="19" spans="1:61" s="76" customFormat="1" ht="12" customHeight="1">
      <c r="A19" s="131"/>
      <c r="B19" s="131"/>
      <c r="C19" s="131"/>
      <c r="D19" s="357"/>
      <c r="E19" s="358"/>
      <c r="F19" s="80"/>
      <c r="G19" s="495" t="s">
        <v>160</v>
      </c>
      <c r="H19" s="484" t="s">
        <v>161</v>
      </c>
      <c r="I19" s="485" t="s">
        <v>103</v>
      </c>
      <c r="J19" s="400">
        <v>80</v>
      </c>
      <c r="K19" s="402">
        <v>1</v>
      </c>
      <c r="L19" s="84"/>
      <c r="M19" s="131"/>
      <c r="N19" s="131"/>
      <c r="O19" s="131"/>
      <c r="P19" s="357"/>
      <c r="Q19" s="358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</row>
    <row r="20" spans="1:61" s="76" customFormat="1" ht="12" customHeight="1">
      <c r="A20" s="131"/>
      <c r="B20" s="131"/>
      <c r="C20" s="131"/>
      <c r="D20" s="357"/>
      <c r="E20" s="358"/>
      <c r="F20" s="80"/>
      <c r="G20" s="494" t="s">
        <v>238</v>
      </c>
      <c r="H20" s="492" t="s">
        <v>239</v>
      </c>
      <c r="I20" s="491" t="s">
        <v>249</v>
      </c>
      <c r="J20" s="400">
        <v>76</v>
      </c>
      <c r="K20" s="402">
        <v>2</v>
      </c>
      <c r="L20" s="84"/>
      <c r="M20" s="131"/>
      <c r="N20" s="131"/>
      <c r="O20" s="131"/>
      <c r="P20" s="357"/>
      <c r="Q20" s="358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61" s="76" customFormat="1" ht="12" customHeight="1">
      <c r="A21" s="131"/>
      <c r="B21" s="131"/>
      <c r="C21" s="131"/>
      <c r="D21" s="357"/>
      <c r="E21" s="358"/>
      <c r="F21" s="80"/>
      <c r="G21" s="494" t="s">
        <v>262</v>
      </c>
      <c r="H21" s="492" t="s">
        <v>263</v>
      </c>
      <c r="I21" s="491" t="s">
        <v>253</v>
      </c>
      <c r="J21" s="400">
        <v>72</v>
      </c>
      <c r="K21" s="402">
        <v>3</v>
      </c>
      <c r="L21" s="84"/>
      <c r="M21" s="131"/>
      <c r="N21" s="131"/>
      <c r="O21" s="131"/>
      <c r="P21" s="357"/>
      <c r="Q21" s="358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</row>
    <row r="22" spans="1:61" s="76" customFormat="1" ht="12" customHeight="1">
      <c r="A22" s="131"/>
      <c r="B22" s="131"/>
      <c r="C22" s="131"/>
      <c r="D22" s="357"/>
      <c r="E22" s="358"/>
      <c r="F22" s="80"/>
      <c r="G22" s="352"/>
      <c r="H22" s="352"/>
      <c r="I22" s="354"/>
      <c r="J22" s="78"/>
      <c r="K22" s="306"/>
      <c r="L22" s="84"/>
      <c r="M22" s="131"/>
      <c r="N22" s="131"/>
      <c r="O22" s="131"/>
      <c r="P22" s="357"/>
      <c r="Q22" s="358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:61" s="65" customFormat="1">
      <c r="A23" s="355"/>
      <c r="B23" s="355"/>
      <c r="C23" s="355"/>
      <c r="D23" s="361"/>
      <c r="E23" s="362"/>
      <c r="F23" s="80"/>
      <c r="G23" s="101" t="s">
        <v>35</v>
      </c>
      <c r="H23" s="102" t="s">
        <v>26</v>
      </c>
      <c r="I23" s="102"/>
      <c r="J23" s="103"/>
      <c r="K23" s="104"/>
      <c r="L23" s="84"/>
      <c r="M23" s="355"/>
      <c r="N23" s="355"/>
      <c r="O23" s="355"/>
      <c r="P23" s="361"/>
      <c r="Q23" s="362"/>
      <c r="V23" s="76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375"/>
      <c r="BH23" s="375"/>
      <c r="BI23" s="375"/>
    </row>
    <row r="24" spans="1:61" s="76" customFormat="1" ht="12" customHeight="1">
      <c r="A24" s="363"/>
      <c r="B24" s="363"/>
      <c r="C24" s="364"/>
      <c r="D24" s="357"/>
      <c r="E24" s="358"/>
      <c r="F24" s="80"/>
      <c r="G24" s="494" t="s">
        <v>233</v>
      </c>
      <c r="H24" s="492" t="s">
        <v>234</v>
      </c>
      <c r="I24" s="491" t="s">
        <v>249</v>
      </c>
      <c r="J24" s="400">
        <v>56</v>
      </c>
      <c r="K24" s="402">
        <v>1</v>
      </c>
      <c r="L24" s="84"/>
      <c r="M24" s="363"/>
      <c r="N24" s="363"/>
      <c r="O24" s="364"/>
      <c r="P24" s="357"/>
      <c r="Q24" s="358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</row>
    <row r="25" spans="1:61" s="76" customFormat="1" ht="12" customHeight="1">
      <c r="A25" s="365"/>
      <c r="B25" s="363"/>
      <c r="C25" s="364"/>
      <c r="D25" s="357"/>
      <c r="E25" s="358"/>
      <c r="F25" s="80"/>
      <c r="G25" s="494" t="s">
        <v>255</v>
      </c>
      <c r="H25" s="492" t="s">
        <v>256</v>
      </c>
      <c r="I25" s="491" t="s">
        <v>253</v>
      </c>
      <c r="J25" s="400">
        <v>55</v>
      </c>
      <c r="K25" s="402">
        <v>2</v>
      </c>
      <c r="L25" s="84"/>
      <c r="M25" s="365"/>
      <c r="N25" s="363"/>
      <c r="O25" s="364"/>
      <c r="P25" s="357"/>
      <c r="Q25" s="358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</row>
    <row r="26" spans="1:61" s="76" customFormat="1" ht="12" customHeight="1">
      <c r="A26" s="363"/>
      <c r="B26" s="363"/>
      <c r="C26" s="364"/>
      <c r="D26" s="357"/>
      <c r="E26" s="358"/>
      <c r="F26" s="80"/>
      <c r="G26" s="495" t="s">
        <v>120</v>
      </c>
      <c r="H26" s="487" t="s">
        <v>121</v>
      </c>
      <c r="I26" s="485" t="s">
        <v>103</v>
      </c>
      <c r="J26" s="400">
        <v>52</v>
      </c>
      <c r="K26" s="402">
        <v>3</v>
      </c>
      <c r="L26" s="84"/>
      <c r="M26" s="363"/>
      <c r="N26" s="363"/>
      <c r="O26" s="364"/>
      <c r="P26" s="357"/>
      <c r="Q26" s="358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</row>
    <row r="27" spans="1:61" s="76" customFormat="1" ht="12" customHeight="1">
      <c r="A27" s="366"/>
      <c r="B27" s="366"/>
      <c r="C27" s="366"/>
      <c r="D27" s="357"/>
      <c r="E27" s="358"/>
      <c r="F27" s="80"/>
      <c r="G27" s="507"/>
      <c r="H27" s="507"/>
      <c r="I27" s="507"/>
      <c r="J27" s="78"/>
      <c r="K27" s="79"/>
      <c r="L27" s="84"/>
      <c r="M27" s="366"/>
      <c r="N27" s="366"/>
      <c r="O27" s="366"/>
      <c r="P27" s="357"/>
      <c r="Q27" s="358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</row>
    <row r="28" spans="1:61" s="11" customFormat="1" ht="15.75">
      <c r="A28" s="556"/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S28" s="328"/>
      <c r="T28" s="328"/>
      <c r="V28" s="76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</row>
    <row r="29" spans="1:61" s="65" customFormat="1" ht="15.75">
      <c r="A29" s="66" t="s">
        <v>31</v>
      </c>
      <c r="B29" s="67" t="s">
        <v>27</v>
      </c>
      <c r="C29" s="67"/>
      <c r="D29" s="200" t="s">
        <v>32</v>
      </c>
      <c r="E29" s="201"/>
      <c r="F29" s="70"/>
      <c r="G29" s="193"/>
      <c r="H29" s="197" t="s">
        <v>36</v>
      </c>
      <c r="I29" s="194"/>
      <c r="J29" s="195"/>
      <c r="K29" s="196"/>
      <c r="L29" s="75"/>
      <c r="M29" s="71" t="s">
        <v>31</v>
      </c>
      <c r="N29" s="72" t="s">
        <v>27</v>
      </c>
      <c r="O29" s="73"/>
      <c r="P29" s="224" t="s">
        <v>33</v>
      </c>
      <c r="Q29" s="201"/>
      <c r="V29" s="76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5"/>
      <c r="BG29" s="375"/>
      <c r="BH29" s="375"/>
      <c r="BI29" s="375"/>
    </row>
    <row r="30" spans="1:61" s="76" customFormat="1" ht="12" customHeight="1">
      <c r="A30" s="352" t="s">
        <v>217</v>
      </c>
      <c r="B30" s="352" t="s">
        <v>218</v>
      </c>
      <c r="C30" s="312" t="s">
        <v>103</v>
      </c>
      <c r="D30" s="307">
        <v>4.9400000000000004</v>
      </c>
      <c r="E30" s="401">
        <v>1</v>
      </c>
      <c r="F30" s="403"/>
      <c r="G30" s="202"/>
      <c r="H30" s="203"/>
      <c r="I30" s="202"/>
      <c r="J30" s="204"/>
      <c r="K30" s="205"/>
      <c r="L30" s="84"/>
      <c r="M30" s="498" t="s">
        <v>213</v>
      </c>
      <c r="N30" s="499" t="s">
        <v>214</v>
      </c>
      <c r="O30" s="491" t="s">
        <v>103</v>
      </c>
      <c r="P30" s="307">
        <v>5.6</v>
      </c>
      <c r="Q30" s="411">
        <v>1</v>
      </c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</row>
    <row r="31" spans="1:61" s="76" customFormat="1" ht="12" customHeight="1">
      <c r="A31" s="351" t="s">
        <v>204</v>
      </c>
      <c r="B31" s="350" t="s">
        <v>152</v>
      </c>
      <c r="C31" s="312" t="s">
        <v>103</v>
      </c>
      <c r="D31" s="307">
        <v>5.0999999999999996</v>
      </c>
      <c r="E31" s="401">
        <v>2</v>
      </c>
      <c r="F31" s="403"/>
      <c r="G31" s="202"/>
      <c r="H31" s="203"/>
      <c r="I31" s="202"/>
      <c r="J31" s="204"/>
      <c r="K31" s="205"/>
      <c r="L31" s="84"/>
      <c r="M31" s="498" t="s">
        <v>211</v>
      </c>
      <c r="N31" s="499" t="s">
        <v>212</v>
      </c>
      <c r="O31" s="491" t="s">
        <v>103</v>
      </c>
      <c r="P31" s="307">
        <v>5.7</v>
      </c>
      <c r="Q31" s="411">
        <v>2</v>
      </c>
      <c r="R31" s="308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</row>
    <row r="32" spans="1:61" s="76" customFormat="1" ht="12" customHeight="1">
      <c r="A32" s="349" t="s">
        <v>179</v>
      </c>
      <c r="B32" s="353" t="s">
        <v>205</v>
      </c>
      <c r="C32" s="312" t="s">
        <v>103</v>
      </c>
      <c r="D32" s="307">
        <v>5.0999999999999996</v>
      </c>
      <c r="E32" s="401">
        <v>2</v>
      </c>
      <c r="F32" s="403"/>
      <c r="G32" s="202"/>
      <c r="H32" s="203"/>
      <c r="I32" s="202"/>
      <c r="J32" s="204"/>
      <c r="K32" s="205"/>
      <c r="L32" s="84"/>
      <c r="M32" s="501" t="s">
        <v>228</v>
      </c>
      <c r="N32" s="493" t="s">
        <v>250</v>
      </c>
      <c r="O32" s="491" t="s">
        <v>248</v>
      </c>
      <c r="P32" s="307">
        <v>6</v>
      </c>
      <c r="Q32" s="411">
        <v>3</v>
      </c>
      <c r="R32" s="403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</row>
    <row r="33" spans="1:61" s="76" customFormat="1" ht="12" customHeight="1">
      <c r="A33" s="349"/>
      <c r="B33" s="353"/>
      <c r="C33" s="312"/>
      <c r="D33" s="508"/>
      <c r="E33" s="401"/>
      <c r="F33" s="403"/>
      <c r="G33" s="202"/>
      <c r="H33" s="203"/>
      <c r="I33" s="202"/>
      <c r="J33" s="204"/>
      <c r="K33" s="205"/>
      <c r="L33" s="84"/>
      <c r="M33" s="352"/>
      <c r="N33" s="352"/>
      <c r="O33" s="312"/>
      <c r="P33" s="508"/>
      <c r="Q33" s="411"/>
      <c r="R33" s="404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</row>
    <row r="34" spans="1:61" s="76" customFormat="1" ht="12" customHeight="1">
      <c r="A34" s="406"/>
      <c r="B34" s="407"/>
      <c r="C34" s="408"/>
      <c r="D34" s="120"/>
      <c r="E34" s="401"/>
      <c r="F34" s="80"/>
      <c r="G34" s="202"/>
      <c r="H34" s="203"/>
      <c r="I34" s="202"/>
      <c r="J34" s="204"/>
      <c r="K34" s="205"/>
      <c r="L34" s="84"/>
      <c r="M34" s="352"/>
      <c r="N34" s="352"/>
      <c r="O34" s="312"/>
      <c r="P34" s="508"/>
      <c r="Q34" s="411"/>
      <c r="R34" s="404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</row>
    <row r="35" spans="1:61" s="65" customFormat="1">
      <c r="A35" s="86" t="s">
        <v>34</v>
      </c>
      <c r="B35" s="87" t="s">
        <v>26</v>
      </c>
      <c r="C35" s="87"/>
      <c r="D35" s="121"/>
      <c r="E35" s="409"/>
      <c r="F35" s="80"/>
      <c r="G35" s="206"/>
      <c r="H35" s="207"/>
      <c r="I35" s="206"/>
      <c r="J35" s="208"/>
      <c r="K35" s="209"/>
      <c r="L35" s="84"/>
      <c r="M35" s="90" t="s">
        <v>34</v>
      </c>
      <c r="N35" s="91" t="s">
        <v>26</v>
      </c>
      <c r="O35" s="92"/>
      <c r="P35" s="123"/>
      <c r="Q35" s="93"/>
      <c r="U35" s="76"/>
      <c r="V35" s="76"/>
      <c r="W35" s="52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</row>
    <row r="36" spans="1:61" s="76" customFormat="1" ht="12" customHeight="1">
      <c r="A36" s="352" t="s">
        <v>270</v>
      </c>
      <c r="B36" s="352" t="s">
        <v>271</v>
      </c>
      <c r="C36" s="312" t="s">
        <v>253</v>
      </c>
      <c r="D36" s="307">
        <v>5.15</v>
      </c>
      <c r="E36" s="401">
        <v>1</v>
      </c>
      <c r="F36" s="80"/>
      <c r="G36" s="202"/>
      <c r="H36" s="203"/>
      <c r="I36" s="202"/>
      <c r="J36" s="204"/>
      <c r="K36" s="205"/>
      <c r="L36" s="84"/>
      <c r="M36" s="498" t="s">
        <v>308</v>
      </c>
      <c r="N36" s="492" t="s">
        <v>309</v>
      </c>
      <c r="O36" s="491" t="s">
        <v>249</v>
      </c>
      <c r="P36" s="307">
        <v>6.46</v>
      </c>
      <c r="Q36" s="411">
        <v>1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</row>
    <row r="37" spans="1:61" s="76" customFormat="1" ht="12" customHeight="1">
      <c r="A37" s="351" t="s">
        <v>177</v>
      </c>
      <c r="B37" s="350" t="s">
        <v>178</v>
      </c>
      <c r="C37" s="312" t="s">
        <v>103</v>
      </c>
      <c r="D37" s="307">
        <v>5.15</v>
      </c>
      <c r="E37" s="401">
        <v>1</v>
      </c>
      <c r="F37" s="80"/>
      <c r="G37" s="202"/>
      <c r="H37" s="203"/>
      <c r="I37" s="202"/>
      <c r="J37" s="204"/>
      <c r="K37" s="205"/>
      <c r="L37" s="84"/>
      <c r="M37" s="498" t="s">
        <v>130</v>
      </c>
      <c r="N37" s="499" t="s">
        <v>202</v>
      </c>
      <c r="O37" s="491" t="s">
        <v>103</v>
      </c>
      <c r="P37" s="307">
        <v>6.53</v>
      </c>
      <c r="Q37" s="411">
        <v>2</v>
      </c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</row>
    <row r="38" spans="1:61" s="76" customFormat="1" ht="12" customHeight="1">
      <c r="A38" s="350" t="s">
        <v>186</v>
      </c>
      <c r="B38" s="350" t="s">
        <v>187</v>
      </c>
      <c r="C38" s="312" t="s">
        <v>103</v>
      </c>
      <c r="D38" s="307">
        <v>5.2</v>
      </c>
      <c r="E38" s="401">
        <v>3</v>
      </c>
      <c r="F38" s="80"/>
      <c r="G38" s="202"/>
      <c r="H38" s="203"/>
      <c r="I38" s="202"/>
      <c r="J38" s="204"/>
      <c r="K38" s="205"/>
      <c r="L38" s="84"/>
      <c r="M38" s="501" t="s">
        <v>328</v>
      </c>
      <c r="N38" s="492" t="s">
        <v>331</v>
      </c>
      <c r="O38" s="491" t="s">
        <v>317</v>
      </c>
      <c r="P38" s="307">
        <v>6.7</v>
      </c>
      <c r="Q38" s="411">
        <v>3</v>
      </c>
      <c r="R38" s="403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</row>
    <row r="39" spans="1:61" s="76" customFormat="1" ht="12" customHeight="1">
      <c r="A39" s="116"/>
      <c r="B39" s="117"/>
      <c r="C39" s="118"/>
      <c r="D39" s="120"/>
      <c r="E39" s="112"/>
      <c r="F39" s="80"/>
      <c r="G39" s="202"/>
      <c r="H39" s="203"/>
      <c r="I39" s="202"/>
      <c r="J39" s="204"/>
      <c r="K39" s="205"/>
      <c r="L39" s="84"/>
      <c r="M39" s="350"/>
      <c r="N39" s="414"/>
      <c r="O39" s="303"/>
      <c r="P39" s="508"/>
      <c r="Q39" s="411"/>
      <c r="R39" s="404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</row>
    <row r="40" spans="1:61" s="76" customFormat="1" ht="12" customHeight="1">
      <c r="A40" s="116"/>
      <c r="B40" s="117"/>
      <c r="C40" s="118"/>
      <c r="D40" s="120"/>
      <c r="E40" s="112"/>
      <c r="F40" s="80"/>
      <c r="G40" s="202"/>
      <c r="H40" s="203"/>
      <c r="I40" s="202"/>
      <c r="J40" s="204"/>
      <c r="K40" s="205"/>
      <c r="L40" s="84"/>
      <c r="M40" s="350"/>
      <c r="N40" s="414"/>
      <c r="O40" s="303"/>
      <c r="P40" s="508"/>
      <c r="Q40" s="411"/>
      <c r="R40" s="404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</row>
    <row r="41" spans="1:61" s="65" customFormat="1">
      <c r="A41" s="94" t="s">
        <v>35</v>
      </c>
      <c r="B41" s="95" t="s">
        <v>27</v>
      </c>
      <c r="C41" s="95"/>
      <c r="D41" s="124"/>
      <c r="E41" s="410"/>
      <c r="F41" s="80"/>
      <c r="G41" s="209"/>
      <c r="H41" s="210"/>
      <c r="I41" s="209"/>
      <c r="J41" s="211"/>
      <c r="K41" s="212"/>
      <c r="L41" s="84"/>
      <c r="M41" s="98" t="s">
        <v>35</v>
      </c>
      <c r="N41" s="99" t="s">
        <v>27</v>
      </c>
      <c r="O41" s="100"/>
      <c r="P41" s="126"/>
      <c r="Q41" s="410"/>
      <c r="U41" s="76"/>
      <c r="V41" s="76"/>
      <c r="W41" s="52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</row>
    <row r="42" spans="1:61" s="76" customFormat="1" ht="12" customHeight="1">
      <c r="A42" s="352" t="s">
        <v>235</v>
      </c>
      <c r="B42" s="352" t="s">
        <v>154</v>
      </c>
      <c r="C42" s="354" t="s">
        <v>249</v>
      </c>
      <c r="D42" s="307">
        <v>5.04</v>
      </c>
      <c r="E42" s="401">
        <v>1</v>
      </c>
      <c r="F42" s="311"/>
      <c r="G42" s="202"/>
      <c r="H42" s="203"/>
      <c r="I42" s="202"/>
      <c r="J42" s="204"/>
      <c r="K42" s="205"/>
      <c r="L42" s="84"/>
      <c r="M42" s="495" t="s">
        <v>160</v>
      </c>
      <c r="N42" s="484" t="s">
        <v>161</v>
      </c>
      <c r="O42" s="485" t="s">
        <v>103</v>
      </c>
      <c r="P42" s="307">
        <v>5.59</v>
      </c>
      <c r="Q42" s="401">
        <v>1</v>
      </c>
      <c r="R42" s="403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</row>
    <row r="43" spans="1:61" s="76" customFormat="1" ht="12" customHeight="1">
      <c r="A43" s="352" t="s">
        <v>169</v>
      </c>
      <c r="B43" s="352" t="s">
        <v>170</v>
      </c>
      <c r="C43" s="354" t="s">
        <v>103</v>
      </c>
      <c r="D43" s="307">
        <v>5.38</v>
      </c>
      <c r="E43" s="401">
        <v>2</v>
      </c>
      <c r="F43" s="311"/>
      <c r="G43" s="202"/>
      <c r="H43" s="203"/>
      <c r="I43" s="202"/>
      <c r="J43" s="204"/>
      <c r="K43" s="205"/>
      <c r="L43" s="84"/>
      <c r="M43" s="494" t="s">
        <v>262</v>
      </c>
      <c r="N43" s="492" t="s">
        <v>263</v>
      </c>
      <c r="O43" s="491" t="s">
        <v>253</v>
      </c>
      <c r="P43" s="307">
        <v>5.7</v>
      </c>
      <c r="Q43" s="401">
        <v>2</v>
      </c>
      <c r="R43" s="403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</row>
    <row r="44" spans="1:61" s="76" customFormat="1" ht="12" customHeight="1">
      <c r="A44" s="349" t="s">
        <v>144</v>
      </c>
      <c r="B44" s="353" t="s">
        <v>145</v>
      </c>
      <c r="C44" s="354" t="s">
        <v>103</v>
      </c>
      <c r="D44" s="307">
        <v>5.5</v>
      </c>
      <c r="E44" s="401">
        <v>3</v>
      </c>
      <c r="F44" s="308"/>
      <c r="G44" s="202"/>
      <c r="H44" s="203"/>
      <c r="I44" s="202"/>
      <c r="J44" s="204"/>
      <c r="K44" s="205"/>
      <c r="L44" s="84"/>
      <c r="M44" s="494" t="s">
        <v>238</v>
      </c>
      <c r="N44" s="492" t="s">
        <v>239</v>
      </c>
      <c r="O44" s="491" t="s">
        <v>249</v>
      </c>
      <c r="P44" s="307">
        <v>5.8</v>
      </c>
      <c r="Q44" s="401">
        <v>3</v>
      </c>
      <c r="R44" s="403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</row>
    <row r="45" spans="1:61" s="76" customFormat="1" ht="12" customHeight="1">
      <c r="A45" s="303"/>
      <c r="B45" s="304"/>
      <c r="C45" s="303"/>
      <c r="D45" s="111"/>
      <c r="E45" s="411"/>
      <c r="F45" s="308"/>
      <c r="G45" s="202"/>
      <c r="H45" s="203"/>
      <c r="I45" s="202"/>
      <c r="J45" s="204"/>
      <c r="K45" s="205"/>
      <c r="L45" s="84"/>
      <c r="M45" s="415"/>
      <c r="N45" s="416"/>
      <c r="O45" s="417"/>
      <c r="P45" s="508"/>
      <c r="Q45" s="401"/>
      <c r="R45" s="404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</row>
    <row r="46" spans="1:61" s="76" customFormat="1" ht="12" customHeight="1">
      <c r="A46" s="116"/>
      <c r="B46" s="117"/>
      <c r="C46" s="117"/>
      <c r="D46" s="111"/>
      <c r="E46" s="412"/>
      <c r="F46" s="80"/>
      <c r="G46" s="202"/>
      <c r="H46" s="203"/>
      <c r="I46" s="202"/>
      <c r="J46" s="204"/>
      <c r="K46" s="205"/>
      <c r="L46" s="84"/>
      <c r="M46" s="81"/>
      <c r="N46" s="82"/>
      <c r="O46" s="85"/>
      <c r="P46" s="111"/>
      <c r="Q46" s="41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</row>
    <row r="47" spans="1:61" s="65" customFormat="1">
      <c r="A47" s="101" t="s">
        <v>35</v>
      </c>
      <c r="B47" s="102" t="s">
        <v>26</v>
      </c>
      <c r="C47" s="102"/>
      <c r="D47" s="127"/>
      <c r="E47" s="413"/>
      <c r="F47" s="80"/>
      <c r="G47" s="206"/>
      <c r="H47" s="207"/>
      <c r="I47" s="206"/>
      <c r="J47" s="211"/>
      <c r="K47" s="209"/>
      <c r="L47" s="84"/>
      <c r="M47" s="105" t="s">
        <v>35</v>
      </c>
      <c r="N47" s="106" t="s">
        <v>26</v>
      </c>
      <c r="O47" s="107"/>
      <c r="P47" s="129"/>
      <c r="Q47" s="130"/>
      <c r="U47" s="76"/>
      <c r="V47" s="76"/>
      <c r="W47" s="52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375"/>
      <c r="AT47" s="375"/>
      <c r="AU47" s="375"/>
      <c r="AV47" s="375"/>
      <c r="AW47" s="375"/>
      <c r="AX47" s="375"/>
      <c r="AY47" s="375"/>
      <c r="AZ47" s="375"/>
      <c r="BA47" s="375"/>
      <c r="BB47" s="375"/>
      <c r="BC47" s="375"/>
      <c r="BD47" s="375"/>
      <c r="BE47" s="375"/>
      <c r="BF47" s="375"/>
      <c r="BG47" s="375"/>
      <c r="BH47" s="375"/>
      <c r="BI47" s="375"/>
    </row>
    <row r="48" spans="1:61" s="76" customFormat="1" ht="12" customHeight="1">
      <c r="A48" s="352" t="s">
        <v>132</v>
      </c>
      <c r="B48" s="352" t="s">
        <v>133</v>
      </c>
      <c r="C48" s="312" t="s">
        <v>103</v>
      </c>
      <c r="D48" s="307">
        <v>5.7</v>
      </c>
      <c r="E48" s="401">
        <v>1</v>
      </c>
      <c r="F48" s="80"/>
      <c r="G48" s="213"/>
      <c r="H48" s="213"/>
      <c r="I48" s="214"/>
      <c r="J48" s="204"/>
      <c r="K48" s="215"/>
      <c r="L48" s="84"/>
      <c r="M48" s="494" t="s">
        <v>255</v>
      </c>
      <c r="N48" s="492" t="s">
        <v>256</v>
      </c>
      <c r="O48" s="491" t="s">
        <v>253</v>
      </c>
      <c r="P48" s="307">
        <v>5.93</v>
      </c>
      <c r="Q48" s="401">
        <v>1</v>
      </c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</row>
    <row r="49" spans="1:61" s="76" customFormat="1" ht="12" customHeight="1">
      <c r="A49" s="352" t="s">
        <v>128</v>
      </c>
      <c r="B49" s="352" t="s">
        <v>129</v>
      </c>
      <c r="C49" s="312" t="s">
        <v>103</v>
      </c>
      <c r="D49" s="307">
        <v>5.75</v>
      </c>
      <c r="E49" s="401">
        <v>2</v>
      </c>
      <c r="F49" s="80"/>
      <c r="G49" s="213"/>
      <c r="H49" s="213"/>
      <c r="I49" s="214"/>
      <c r="J49" s="204"/>
      <c r="K49" s="215"/>
      <c r="L49" s="84"/>
      <c r="M49" s="494" t="s">
        <v>257</v>
      </c>
      <c r="N49" s="492" t="s">
        <v>258</v>
      </c>
      <c r="O49" s="491" t="s">
        <v>253</v>
      </c>
      <c r="P49" s="307">
        <v>6.12</v>
      </c>
      <c r="Q49" s="401">
        <v>2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</row>
    <row r="50" spans="1:61" s="76" customFormat="1" ht="12" customHeight="1">
      <c r="A50" s="352" t="s">
        <v>136</v>
      </c>
      <c r="B50" s="352" t="s">
        <v>137</v>
      </c>
      <c r="C50" s="312" t="s">
        <v>103</v>
      </c>
      <c r="D50" s="307">
        <v>5.98</v>
      </c>
      <c r="E50" s="401">
        <v>3</v>
      </c>
      <c r="F50" s="310"/>
      <c r="G50" s="213"/>
      <c r="H50" s="213"/>
      <c r="I50" s="214"/>
      <c r="J50" s="204"/>
      <c r="K50" s="215"/>
      <c r="L50" s="84"/>
      <c r="M50" s="494" t="s">
        <v>229</v>
      </c>
      <c r="N50" s="492" t="s">
        <v>230</v>
      </c>
      <c r="O50" s="491" t="s">
        <v>249</v>
      </c>
      <c r="P50" s="307">
        <v>6.17</v>
      </c>
      <c r="Q50" s="401">
        <v>3</v>
      </c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</row>
    <row r="51" spans="1:61" s="76" customFormat="1" ht="12" customHeight="1">
      <c r="A51" s="303"/>
      <c r="B51" s="304"/>
      <c r="C51" s="303"/>
      <c r="D51" s="111"/>
      <c r="E51" s="411"/>
      <c r="F51" s="310"/>
      <c r="G51" s="216"/>
      <c r="H51" s="217"/>
      <c r="I51" s="202"/>
      <c r="J51" s="204"/>
      <c r="K51" s="205"/>
      <c r="L51" s="84"/>
      <c r="M51" s="187"/>
      <c r="N51" s="189"/>
      <c r="O51" s="189"/>
      <c r="P51" s="120"/>
      <c r="Q51" s="11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</row>
    <row r="52" spans="1:61" s="11" customFormat="1" ht="6.75" customHeight="1">
      <c r="A52" s="21"/>
      <c r="B52" s="182"/>
      <c r="C52" s="182"/>
      <c r="D52" s="185"/>
      <c r="E52" s="198"/>
      <c r="F52" s="22"/>
      <c r="G52" s="38"/>
      <c r="H52" s="37"/>
      <c r="I52" s="38"/>
      <c r="J52" s="63"/>
      <c r="K52" s="41"/>
      <c r="L52" s="23"/>
      <c r="M52" s="184"/>
      <c r="N52" s="183"/>
      <c r="O52" s="184"/>
      <c r="P52" s="192"/>
      <c r="Q52" s="185"/>
      <c r="S52" s="328"/>
      <c r="T52" s="328"/>
      <c r="U52" s="76"/>
      <c r="V52" s="76"/>
      <c r="W52" s="52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4"/>
      <c r="AW52" s="374"/>
      <c r="AX52" s="374"/>
      <c r="AY52" s="374"/>
      <c r="AZ52" s="374"/>
      <c r="BA52" s="374"/>
      <c r="BB52" s="374"/>
      <c r="BC52" s="374"/>
      <c r="BD52" s="374"/>
      <c r="BE52" s="374"/>
      <c r="BF52" s="374"/>
      <c r="BG52" s="374"/>
      <c r="BH52" s="374"/>
      <c r="BI52" s="374"/>
    </row>
    <row r="53" spans="1:61" ht="15.75" customHeight="1">
      <c r="A53" s="218"/>
      <c r="B53" s="218"/>
      <c r="C53" s="218"/>
      <c r="D53" s="218"/>
      <c r="E53" s="218"/>
      <c r="F53" s="109"/>
      <c r="G53" s="193"/>
      <c r="H53" s="197" t="s">
        <v>37</v>
      </c>
      <c r="I53" s="194"/>
      <c r="J53" s="195"/>
      <c r="K53" s="196"/>
      <c r="L53" s="64"/>
      <c r="M53" s="218"/>
      <c r="N53" s="218"/>
      <c r="O53" s="218"/>
      <c r="P53" s="218"/>
      <c r="Q53" s="218"/>
      <c r="R53" s="76"/>
      <c r="S53" s="76"/>
      <c r="T53" s="76"/>
      <c r="U53" s="76"/>
      <c r="V53" s="76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</row>
    <row r="54" spans="1:61" s="65" customFormat="1">
      <c r="A54" s="66" t="s">
        <v>31</v>
      </c>
      <c r="B54" s="67" t="s">
        <v>27</v>
      </c>
      <c r="C54" s="313"/>
      <c r="D54" s="200" t="s">
        <v>47</v>
      </c>
      <c r="E54" s="314"/>
      <c r="F54" s="70"/>
      <c r="G54" s="66" t="s">
        <v>31</v>
      </c>
      <c r="H54" s="67" t="s">
        <v>27</v>
      </c>
      <c r="I54" s="223" t="s">
        <v>48</v>
      </c>
      <c r="J54" s="110"/>
      <c r="K54" s="69"/>
      <c r="L54" s="75"/>
      <c r="M54" s="66" t="s">
        <v>31</v>
      </c>
      <c r="N54" s="67" t="s">
        <v>27</v>
      </c>
      <c r="O54" s="199" t="s">
        <v>49</v>
      </c>
      <c r="P54" s="74"/>
      <c r="Q54" s="201"/>
      <c r="U54" s="76"/>
      <c r="V54" s="76"/>
      <c r="W54" s="52"/>
      <c r="X54" s="375"/>
      <c r="Y54" s="375"/>
      <c r="Z54" s="375"/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5"/>
      <c r="AN54" s="375"/>
      <c r="AO54" s="375"/>
      <c r="AP54" s="375"/>
      <c r="AQ54" s="375"/>
      <c r="AR54" s="375"/>
      <c r="AS54" s="375"/>
      <c r="AT54" s="375"/>
      <c r="AU54" s="375"/>
      <c r="AV54" s="375"/>
      <c r="AW54" s="375"/>
      <c r="AX54" s="375"/>
      <c r="AY54" s="375"/>
      <c r="AZ54" s="375"/>
      <c r="BA54" s="375"/>
      <c r="BB54" s="375"/>
      <c r="BC54" s="375"/>
      <c r="BD54" s="375"/>
      <c r="BE54" s="375"/>
      <c r="BF54" s="375"/>
      <c r="BG54" s="375"/>
      <c r="BH54" s="375"/>
      <c r="BI54" s="375"/>
    </row>
    <row r="55" spans="1:61" s="76" customFormat="1" ht="12" customHeight="1">
      <c r="A55" s="315"/>
      <c r="B55" s="316"/>
      <c r="C55" s="316"/>
      <c r="D55" s="317"/>
      <c r="E55" s="318"/>
      <c r="F55" s="80"/>
      <c r="G55" s="498" t="s">
        <v>213</v>
      </c>
      <c r="H55" s="499" t="s">
        <v>214</v>
      </c>
      <c r="I55" s="491" t="s">
        <v>103</v>
      </c>
      <c r="J55" s="319">
        <v>10.8</v>
      </c>
      <c r="K55" s="309">
        <v>1</v>
      </c>
      <c r="L55" s="84"/>
      <c r="M55" s="498" t="s">
        <v>217</v>
      </c>
      <c r="N55" s="499" t="s">
        <v>218</v>
      </c>
      <c r="O55" s="491" t="s">
        <v>103</v>
      </c>
      <c r="P55" s="320">
        <v>9.9499999999999993</v>
      </c>
      <c r="Q55" s="309">
        <v>1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</row>
    <row r="56" spans="1:61" s="76" customFormat="1" ht="12" customHeight="1">
      <c r="A56" s="315"/>
      <c r="B56" s="316"/>
      <c r="C56" s="316"/>
      <c r="D56" s="317"/>
      <c r="E56" s="318"/>
      <c r="F56" s="80"/>
      <c r="G56" s="501" t="s">
        <v>289</v>
      </c>
      <c r="H56" s="492" t="s">
        <v>290</v>
      </c>
      <c r="I56" s="491" t="s">
        <v>253</v>
      </c>
      <c r="J56" s="319">
        <v>10.4</v>
      </c>
      <c r="K56" s="309">
        <v>2</v>
      </c>
      <c r="L56" s="84"/>
      <c r="M56" s="498" t="s">
        <v>213</v>
      </c>
      <c r="N56" s="499" t="s">
        <v>214</v>
      </c>
      <c r="O56" s="491" t="s">
        <v>103</v>
      </c>
      <c r="P56" s="320">
        <v>9.5500000000000007</v>
      </c>
      <c r="Q56" s="309">
        <v>2</v>
      </c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</row>
    <row r="57" spans="1:61" s="76" customFormat="1" ht="12" customHeight="1">
      <c r="A57" s="321"/>
      <c r="B57" s="322"/>
      <c r="C57" s="322"/>
      <c r="D57" s="317"/>
      <c r="E57" s="318"/>
      <c r="F57" s="80"/>
      <c r="G57" s="501" t="s">
        <v>226</v>
      </c>
      <c r="H57" s="493" t="s">
        <v>205</v>
      </c>
      <c r="I57" s="491" t="s">
        <v>248</v>
      </c>
      <c r="J57" s="319">
        <v>10.15</v>
      </c>
      <c r="K57" s="309">
        <v>3</v>
      </c>
      <c r="L57" s="403"/>
      <c r="M57" s="504" t="s">
        <v>179</v>
      </c>
      <c r="N57" s="505" t="s">
        <v>205</v>
      </c>
      <c r="O57" s="491" t="s">
        <v>103</v>
      </c>
      <c r="P57" s="320">
        <v>9.35</v>
      </c>
      <c r="Q57" s="309">
        <v>3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</row>
    <row r="58" spans="1:61" s="76" customFormat="1" ht="12" customHeight="1">
      <c r="A58" s="315"/>
      <c r="B58" s="316"/>
      <c r="C58" s="323"/>
      <c r="D58" s="324"/>
      <c r="E58" s="318"/>
      <c r="F58" s="80"/>
      <c r="G58" s="415"/>
      <c r="H58" s="416"/>
      <c r="I58" s="417"/>
      <c r="J58" s="319"/>
      <c r="K58" s="309"/>
      <c r="L58" s="403"/>
      <c r="M58" s="81"/>
      <c r="N58" s="82"/>
      <c r="O58" s="85"/>
      <c r="P58" s="132"/>
      <c r="Q58" s="11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</row>
    <row r="59" spans="1:61" s="76" customFormat="1" ht="12" customHeight="1">
      <c r="A59" s="321"/>
      <c r="B59" s="322"/>
      <c r="C59" s="322"/>
      <c r="D59" s="324"/>
      <c r="E59" s="318"/>
      <c r="F59" s="80"/>
      <c r="G59" s="113"/>
      <c r="H59" s="114"/>
      <c r="I59" s="115"/>
      <c r="J59" s="132"/>
      <c r="K59" s="112"/>
      <c r="L59" s="84"/>
      <c r="M59" s="77"/>
      <c r="N59" s="53"/>
      <c r="O59" s="53"/>
      <c r="P59" s="132"/>
      <c r="Q59" s="11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</row>
    <row r="60" spans="1:61" s="76" customFormat="1" ht="12" customHeight="1">
      <c r="A60" s="321"/>
      <c r="B60" s="322"/>
      <c r="C60" s="325"/>
      <c r="D60" s="324"/>
      <c r="E60" s="318"/>
      <c r="F60" s="80"/>
      <c r="G60" s="81"/>
      <c r="H60" s="82"/>
      <c r="I60" s="85"/>
      <c r="J60" s="132"/>
      <c r="K60" s="112"/>
      <c r="L60" s="84"/>
      <c r="M60" s="116"/>
      <c r="N60" s="117"/>
      <c r="O60" s="53"/>
      <c r="P60" s="132"/>
      <c r="Q60" s="11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</row>
    <row r="61" spans="1:61" s="76" customFormat="1" ht="12" customHeight="1">
      <c r="A61" s="321"/>
      <c r="B61" s="322"/>
      <c r="C61" s="322"/>
      <c r="D61" s="317"/>
      <c r="E61" s="318"/>
      <c r="F61" s="80"/>
      <c r="G61" s="113"/>
      <c r="H61" s="114"/>
      <c r="I61" s="115"/>
      <c r="J61" s="132"/>
      <c r="K61" s="112"/>
      <c r="L61" s="84"/>
      <c r="M61" s="113"/>
      <c r="N61" s="114"/>
      <c r="O61" s="115"/>
      <c r="P61" s="132"/>
      <c r="Q61" s="11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</row>
    <row r="62" spans="1:61" s="65" customFormat="1">
      <c r="A62" s="86" t="s">
        <v>34</v>
      </c>
      <c r="B62" s="87" t="s">
        <v>26</v>
      </c>
      <c r="C62" s="87"/>
      <c r="D62" s="121"/>
      <c r="E62" s="122"/>
      <c r="F62" s="80"/>
      <c r="G62" s="90" t="s">
        <v>34</v>
      </c>
      <c r="H62" s="91" t="s">
        <v>26</v>
      </c>
      <c r="I62" s="92"/>
      <c r="J62" s="123"/>
      <c r="K62" s="93"/>
      <c r="L62" s="84"/>
      <c r="M62" s="90" t="s">
        <v>34</v>
      </c>
      <c r="N62" s="91" t="s">
        <v>26</v>
      </c>
      <c r="O62" s="92"/>
      <c r="P62" s="123"/>
      <c r="Q62" s="93"/>
      <c r="U62" s="76"/>
      <c r="V62" s="76"/>
      <c r="W62" s="52"/>
      <c r="X62" s="375"/>
      <c r="Y62" s="375"/>
      <c r="Z62" s="375"/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5"/>
      <c r="AN62" s="375"/>
      <c r="AO62" s="375"/>
      <c r="AP62" s="375"/>
      <c r="AQ62" s="375"/>
      <c r="AR62" s="375"/>
      <c r="AS62" s="375"/>
      <c r="AT62" s="375"/>
      <c r="AU62" s="375"/>
      <c r="AV62" s="375"/>
      <c r="AW62" s="375"/>
      <c r="AX62" s="375"/>
      <c r="AY62" s="375"/>
      <c r="AZ62" s="375"/>
      <c r="BA62" s="375"/>
      <c r="BB62" s="375"/>
      <c r="BC62" s="375"/>
      <c r="BD62" s="375"/>
      <c r="BE62" s="375"/>
      <c r="BF62" s="375"/>
      <c r="BG62" s="375"/>
      <c r="BH62" s="375"/>
      <c r="BI62" s="375"/>
    </row>
    <row r="63" spans="1:61" s="76" customFormat="1" ht="12" customHeight="1">
      <c r="A63" s="315"/>
      <c r="B63" s="316"/>
      <c r="C63" s="316"/>
      <c r="D63" s="317"/>
      <c r="E63" s="318"/>
      <c r="F63" s="80"/>
      <c r="G63" s="498" t="s">
        <v>310</v>
      </c>
      <c r="H63" s="492" t="s">
        <v>296</v>
      </c>
      <c r="I63" s="491" t="s">
        <v>249</v>
      </c>
      <c r="J63" s="319">
        <v>9.9</v>
      </c>
      <c r="K63" s="309">
        <v>1</v>
      </c>
      <c r="L63" s="84"/>
      <c r="M63" s="498" t="s">
        <v>179</v>
      </c>
      <c r="N63" s="499" t="s">
        <v>180</v>
      </c>
      <c r="O63" s="491" t="s">
        <v>103</v>
      </c>
      <c r="P63" s="320">
        <v>8.25</v>
      </c>
      <c r="Q63" s="309">
        <v>1</v>
      </c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</row>
    <row r="64" spans="1:61" s="76" customFormat="1" ht="12" customHeight="1">
      <c r="A64" s="321"/>
      <c r="B64" s="322"/>
      <c r="C64" s="322"/>
      <c r="D64" s="317"/>
      <c r="E64" s="318"/>
      <c r="F64" s="80"/>
      <c r="G64" s="498" t="s">
        <v>179</v>
      </c>
      <c r="H64" s="499" t="s">
        <v>180</v>
      </c>
      <c r="I64" s="491" t="s">
        <v>103</v>
      </c>
      <c r="J64" s="319">
        <v>9.6</v>
      </c>
      <c r="K64" s="309">
        <v>2</v>
      </c>
      <c r="L64" s="308"/>
      <c r="M64" s="501" t="s">
        <v>270</v>
      </c>
      <c r="N64" s="492" t="s">
        <v>271</v>
      </c>
      <c r="O64" s="491" t="s">
        <v>253</v>
      </c>
      <c r="P64" s="320">
        <v>8.1999999999999993</v>
      </c>
      <c r="Q64" s="309">
        <v>2</v>
      </c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</row>
    <row r="65" spans="1:61" s="76" customFormat="1" ht="12" customHeight="1">
      <c r="A65" s="315"/>
      <c r="B65" s="316"/>
      <c r="C65" s="323"/>
      <c r="D65" s="324"/>
      <c r="E65" s="318"/>
      <c r="F65" s="80"/>
      <c r="G65" s="498" t="s">
        <v>198</v>
      </c>
      <c r="H65" s="499" t="s">
        <v>199</v>
      </c>
      <c r="I65" s="491" t="s">
        <v>103</v>
      </c>
      <c r="J65" s="319">
        <v>9.5</v>
      </c>
      <c r="K65" s="309">
        <v>3</v>
      </c>
      <c r="L65" s="308"/>
      <c r="M65" s="498" t="s">
        <v>186</v>
      </c>
      <c r="N65" s="499" t="s">
        <v>187</v>
      </c>
      <c r="O65" s="491" t="s">
        <v>103</v>
      </c>
      <c r="P65" s="320">
        <v>7.7</v>
      </c>
      <c r="Q65" s="309">
        <v>3</v>
      </c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</row>
    <row r="66" spans="1:61" s="76" customFormat="1" ht="12" customHeight="1">
      <c r="A66" s="321"/>
      <c r="B66" s="322"/>
      <c r="C66" s="322"/>
      <c r="D66" s="324"/>
      <c r="E66" s="318"/>
      <c r="F66" s="80"/>
      <c r="G66" s="81"/>
      <c r="H66" s="82"/>
      <c r="I66" s="83"/>
      <c r="J66" s="133"/>
      <c r="K66" s="412"/>
      <c r="L66" s="84"/>
      <c r="M66" s="77"/>
      <c r="N66" s="53"/>
      <c r="O66" s="54"/>
      <c r="P66" s="133"/>
      <c r="Q66" s="41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</row>
    <row r="67" spans="1:61" s="76" customFormat="1" ht="12" customHeight="1">
      <c r="A67" s="321"/>
      <c r="B67" s="322"/>
      <c r="C67" s="325"/>
      <c r="D67" s="324"/>
      <c r="E67" s="318"/>
      <c r="F67" s="80"/>
      <c r="G67" s="113"/>
      <c r="H67" s="114"/>
      <c r="I67" s="119"/>
      <c r="J67" s="133"/>
      <c r="K67" s="412"/>
      <c r="L67" s="84"/>
      <c r="M67" s="81"/>
      <c r="N67" s="82"/>
      <c r="O67" s="83"/>
      <c r="P67" s="133"/>
      <c r="Q67" s="41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</row>
    <row r="68" spans="1:61" s="76" customFormat="1" ht="12" customHeight="1">
      <c r="A68" s="321"/>
      <c r="B68" s="322"/>
      <c r="C68" s="322"/>
      <c r="D68" s="317"/>
      <c r="E68" s="318"/>
      <c r="F68" s="80"/>
      <c r="G68" s="113"/>
      <c r="H68" s="119"/>
      <c r="I68" s="133"/>
      <c r="J68" s="133"/>
      <c r="K68" s="112"/>
      <c r="L68" s="84"/>
      <c r="M68" s="77"/>
      <c r="N68" s="53"/>
      <c r="O68" s="54"/>
      <c r="P68" s="133"/>
      <c r="Q68" s="11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</row>
    <row r="69" spans="1:61" s="65" customFormat="1">
      <c r="A69" s="94" t="s">
        <v>35</v>
      </c>
      <c r="B69" s="95" t="s">
        <v>27</v>
      </c>
      <c r="C69" s="95"/>
      <c r="D69" s="124"/>
      <c r="E69" s="125"/>
      <c r="F69" s="80"/>
      <c r="G69" s="98" t="s">
        <v>35</v>
      </c>
      <c r="H69" s="99" t="s">
        <v>27</v>
      </c>
      <c r="I69" s="100"/>
      <c r="J69" s="126"/>
      <c r="K69" s="410"/>
      <c r="L69" s="84"/>
      <c r="M69" s="98" t="s">
        <v>35</v>
      </c>
      <c r="N69" s="99" t="s">
        <v>27</v>
      </c>
      <c r="O69" s="100"/>
      <c r="P69" s="126"/>
      <c r="Q69" s="410"/>
      <c r="U69" s="76"/>
      <c r="V69" s="76"/>
      <c r="W69" s="52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5"/>
      <c r="AM69" s="375"/>
      <c r="AN69" s="375"/>
      <c r="AO69" s="375"/>
      <c r="AP69" s="375"/>
      <c r="AQ69" s="375"/>
      <c r="AR69" s="375"/>
      <c r="AS69" s="375"/>
      <c r="AT69" s="375"/>
      <c r="AU69" s="375"/>
      <c r="AV69" s="375"/>
      <c r="AW69" s="375"/>
      <c r="AX69" s="375"/>
      <c r="AY69" s="375"/>
      <c r="AZ69" s="375"/>
      <c r="BA69" s="375"/>
      <c r="BB69" s="375"/>
      <c r="BC69" s="375"/>
      <c r="BD69" s="375"/>
      <c r="BE69" s="375"/>
      <c r="BF69" s="375"/>
      <c r="BG69" s="375"/>
      <c r="BH69" s="375"/>
      <c r="BI69" s="375"/>
    </row>
    <row r="70" spans="1:61" s="76" customFormat="1" ht="12" customHeight="1">
      <c r="A70" s="315"/>
      <c r="B70" s="316"/>
      <c r="C70" s="316"/>
      <c r="D70" s="317"/>
      <c r="E70" s="318"/>
      <c r="F70" s="80"/>
      <c r="G70" s="495" t="s">
        <v>160</v>
      </c>
      <c r="H70" s="484" t="s">
        <v>161</v>
      </c>
      <c r="I70" s="485" t="s">
        <v>103</v>
      </c>
      <c r="J70" s="319">
        <v>9.65</v>
      </c>
      <c r="K70" s="411">
        <v>1</v>
      </c>
      <c r="L70" s="308"/>
      <c r="M70" s="494" t="s">
        <v>235</v>
      </c>
      <c r="N70" s="492" t="s">
        <v>154</v>
      </c>
      <c r="O70" s="491" t="s">
        <v>249</v>
      </c>
      <c r="P70" s="419">
        <v>8</v>
      </c>
      <c r="Q70" s="411">
        <v>1</v>
      </c>
      <c r="R70" s="308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</row>
    <row r="71" spans="1:61" s="76" customFormat="1" ht="12" customHeight="1">
      <c r="A71" s="315"/>
      <c r="B71" s="316"/>
      <c r="C71" s="316"/>
      <c r="D71" s="317"/>
      <c r="E71" s="318"/>
      <c r="F71" s="80"/>
      <c r="G71" s="494" t="s">
        <v>235</v>
      </c>
      <c r="H71" s="492" t="s">
        <v>154</v>
      </c>
      <c r="I71" s="491" t="s">
        <v>249</v>
      </c>
      <c r="J71" s="319">
        <v>9.1999999999999993</v>
      </c>
      <c r="K71" s="411">
        <v>2</v>
      </c>
      <c r="L71" s="308"/>
      <c r="M71" s="494" t="s">
        <v>238</v>
      </c>
      <c r="N71" s="492" t="s">
        <v>239</v>
      </c>
      <c r="O71" s="491" t="s">
        <v>249</v>
      </c>
      <c r="P71" s="419">
        <v>8</v>
      </c>
      <c r="Q71" s="411">
        <v>2</v>
      </c>
      <c r="R71" s="308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</row>
    <row r="72" spans="1:61" s="76" customFormat="1" ht="12" customHeight="1">
      <c r="A72" s="321"/>
      <c r="B72" s="322"/>
      <c r="C72" s="322"/>
      <c r="D72" s="317"/>
      <c r="E72" s="318"/>
      <c r="F72" s="80"/>
      <c r="G72" s="495" t="s">
        <v>144</v>
      </c>
      <c r="H72" s="484" t="s">
        <v>145</v>
      </c>
      <c r="I72" s="485" t="s">
        <v>103</v>
      </c>
      <c r="J72" s="319">
        <v>9.1</v>
      </c>
      <c r="K72" s="411">
        <v>3</v>
      </c>
      <c r="L72" s="326"/>
      <c r="M72" s="495" t="s">
        <v>160</v>
      </c>
      <c r="N72" s="484" t="s">
        <v>161</v>
      </c>
      <c r="O72" s="485" t="s">
        <v>103</v>
      </c>
      <c r="P72" s="419">
        <v>7.75</v>
      </c>
      <c r="Q72" s="411">
        <v>3</v>
      </c>
      <c r="R72" s="308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</row>
    <row r="73" spans="1:61" s="76" customFormat="1" ht="12" customHeight="1">
      <c r="A73" s="315"/>
      <c r="B73" s="316"/>
      <c r="C73" s="323"/>
      <c r="D73" s="324"/>
      <c r="E73" s="318"/>
      <c r="F73" s="80"/>
      <c r="G73" s="113"/>
      <c r="H73" s="114"/>
      <c r="I73" s="119"/>
      <c r="J73" s="133"/>
      <c r="K73" s="412"/>
      <c r="L73" s="84"/>
      <c r="M73" s="77"/>
      <c r="N73" s="53"/>
      <c r="O73" s="53"/>
      <c r="P73" s="133"/>
      <c r="Q73" s="41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</row>
    <row r="74" spans="1:61" s="76" customFormat="1" ht="12" customHeight="1">
      <c r="A74" s="321"/>
      <c r="B74" s="322"/>
      <c r="C74" s="322"/>
      <c r="D74" s="324"/>
      <c r="E74" s="318"/>
      <c r="F74" s="80"/>
      <c r="G74" s="113"/>
      <c r="H74" s="114"/>
      <c r="I74" s="115"/>
      <c r="J74" s="132"/>
      <c r="K74" s="412"/>
      <c r="L74" s="84"/>
      <c r="M74" s="81"/>
      <c r="N74" s="82"/>
      <c r="O74" s="85"/>
      <c r="P74" s="132"/>
      <c r="Q74" s="41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</row>
    <row r="75" spans="1:61" s="76" customFormat="1" ht="12" customHeight="1">
      <c r="A75" s="321"/>
      <c r="B75" s="322"/>
      <c r="C75" s="325"/>
      <c r="D75" s="324"/>
      <c r="E75" s="318"/>
      <c r="F75" s="80"/>
      <c r="G75" s="113"/>
      <c r="H75" s="114"/>
      <c r="I75" s="115"/>
      <c r="J75" s="132"/>
      <c r="K75" s="112"/>
      <c r="L75" s="84"/>
      <c r="M75" s="113"/>
      <c r="N75" s="114"/>
      <c r="O75" s="115"/>
      <c r="P75" s="132"/>
      <c r="Q75" s="41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</row>
    <row r="76" spans="1:61" s="76" customFormat="1" ht="12" customHeight="1">
      <c r="A76" s="321"/>
      <c r="B76" s="322"/>
      <c r="C76" s="322"/>
      <c r="D76" s="317"/>
      <c r="E76" s="318"/>
      <c r="F76" s="80"/>
      <c r="G76" s="113"/>
      <c r="H76" s="114"/>
      <c r="I76" s="115"/>
      <c r="J76" s="132"/>
      <c r="K76" s="112"/>
      <c r="L76" s="84"/>
      <c r="M76" s="81"/>
      <c r="N76" s="82"/>
      <c r="O76" s="85"/>
      <c r="P76" s="132"/>
      <c r="Q76" s="41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</row>
    <row r="77" spans="1:61" s="65" customFormat="1">
      <c r="A77" s="101" t="s">
        <v>35</v>
      </c>
      <c r="B77" s="102" t="s">
        <v>26</v>
      </c>
      <c r="C77" s="102"/>
      <c r="D77" s="129"/>
      <c r="E77" s="128"/>
      <c r="F77" s="80"/>
      <c r="G77" s="105" t="s">
        <v>35</v>
      </c>
      <c r="H77" s="106" t="s">
        <v>26</v>
      </c>
      <c r="I77" s="107"/>
      <c r="J77" s="129"/>
      <c r="K77" s="130"/>
      <c r="L77" s="84"/>
      <c r="M77" s="105" t="s">
        <v>35</v>
      </c>
      <c r="N77" s="106" t="s">
        <v>26</v>
      </c>
      <c r="O77" s="108"/>
      <c r="P77" s="129"/>
      <c r="Q77" s="130"/>
      <c r="U77" s="76"/>
      <c r="V77" s="76"/>
      <c r="W77" s="52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375"/>
      <c r="AL77" s="375"/>
      <c r="AM77" s="375"/>
      <c r="AN77" s="375"/>
      <c r="AO77" s="375"/>
      <c r="AP77" s="375"/>
      <c r="AQ77" s="375"/>
      <c r="AR77" s="375"/>
      <c r="AS77" s="375"/>
      <c r="AT77" s="375"/>
      <c r="AU77" s="375"/>
      <c r="AV77" s="375"/>
      <c r="AW77" s="375"/>
      <c r="AX77" s="375"/>
      <c r="AY77" s="375"/>
      <c r="AZ77" s="375"/>
      <c r="BA77" s="375"/>
      <c r="BB77" s="375"/>
      <c r="BC77" s="375"/>
      <c r="BD77" s="375"/>
      <c r="BE77" s="375"/>
      <c r="BF77" s="375"/>
      <c r="BG77" s="375"/>
      <c r="BH77" s="375"/>
      <c r="BI77" s="375"/>
    </row>
    <row r="78" spans="1:61" s="76" customFormat="1" ht="12" customHeight="1">
      <c r="A78" s="315"/>
      <c r="B78" s="316"/>
      <c r="C78" s="316"/>
      <c r="D78" s="317"/>
      <c r="E78" s="318"/>
      <c r="F78" s="80"/>
      <c r="G78" s="494" t="s">
        <v>233</v>
      </c>
      <c r="H78" s="492" t="s">
        <v>234</v>
      </c>
      <c r="I78" s="491" t="s">
        <v>249</v>
      </c>
      <c r="J78" s="319">
        <v>8.6999999999999993</v>
      </c>
      <c r="K78" s="401">
        <v>1</v>
      </c>
      <c r="L78" s="84"/>
      <c r="M78" s="496" t="s">
        <v>114</v>
      </c>
      <c r="N78" s="486" t="s">
        <v>115</v>
      </c>
      <c r="O78" s="485" t="s">
        <v>103</v>
      </c>
      <c r="P78" s="327">
        <v>5.9</v>
      </c>
      <c r="Q78" s="411">
        <v>1</v>
      </c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</row>
    <row r="79" spans="1:61" s="76" customFormat="1" ht="12" customHeight="1">
      <c r="A79" s="315"/>
      <c r="B79" s="316"/>
      <c r="C79" s="316"/>
      <c r="D79" s="317"/>
      <c r="E79" s="318"/>
      <c r="F79" s="80"/>
      <c r="G79" s="494" t="s">
        <v>301</v>
      </c>
      <c r="H79" s="492" t="s">
        <v>302</v>
      </c>
      <c r="I79" s="491" t="s">
        <v>249</v>
      </c>
      <c r="J79" s="319">
        <v>8.4</v>
      </c>
      <c r="K79" s="401">
        <v>2</v>
      </c>
      <c r="L79" s="310"/>
      <c r="M79" s="495" t="s">
        <v>120</v>
      </c>
      <c r="N79" s="487" t="s">
        <v>121</v>
      </c>
      <c r="O79" s="485" t="s">
        <v>103</v>
      </c>
      <c r="P79" s="327">
        <v>5.85</v>
      </c>
      <c r="Q79" s="411">
        <v>2</v>
      </c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</row>
    <row r="80" spans="1:61" s="76" customFormat="1" ht="12" customHeight="1">
      <c r="A80" s="321"/>
      <c r="B80" s="322"/>
      <c r="C80" s="322"/>
      <c r="D80" s="317"/>
      <c r="E80" s="318"/>
      <c r="F80" s="80"/>
      <c r="G80" s="495" t="s">
        <v>128</v>
      </c>
      <c r="H80" s="484" t="s">
        <v>129</v>
      </c>
      <c r="I80" s="485" t="s">
        <v>103</v>
      </c>
      <c r="J80" s="319">
        <v>8.1999999999999993</v>
      </c>
      <c r="K80" s="401">
        <v>3</v>
      </c>
      <c r="L80" s="310"/>
      <c r="M80" s="494" t="s">
        <v>231</v>
      </c>
      <c r="N80" s="492" t="s">
        <v>232</v>
      </c>
      <c r="O80" s="491" t="s">
        <v>249</v>
      </c>
      <c r="P80" s="327">
        <v>5.8</v>
      </c>
      <c r="Q80" s="411">
        <v>3</v>
      </c>
      <c r="R80" s="310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</row>
    <row r="81" spans="1:61" ht="12.75">
      <c r="A81" s="321"/>
      <c r="B81" s="322"/>
      <c r="C81" s="322"/>
      <c r="D81" s="317"/>
      <c r="E81" s="318"/>
      <c r="G81" s="190"/>
      <c r="H81" s="191"/>
      <c r="I81" s="191"/>
      <c r="J81" s="132"/>
      <c r="K81" s="412"/>
      <c r="L81" s="329"/>
      <c r="M81" s="190"/>
      <c r="N81" s="191"/>
      <c r="O81" s="191"/>
      <c r="P81" s="132"/>
      <c r="Q81" s="412"/>
      <c r="R81" s="76"/>
      <c r="S81" s="76"/>
      <c r="T81" s="76"/>
      <c r="U81" s="76"/>
      <c r="V81" s="76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</row>
    <row r="82" spans="1:61">
      <c r="A82" s="76"/>
      <c r="B82" s="76"/>
      <c r="C82" s="76"/>
      <c r="D82" s="55"/>
      <c r="F82" s="371"/>
      <c r="G82" s="55"/>
      <c r="H82" s="371"/>
      <c r="I82" s="55"/>
      <c r="J82" s="372"/>
      <c r="L82" s="329"/>
      <c r="M82" s="55"/>
      <c r="N82" s="371"/>
      <c r="O82" s="55"/>
      <c r="P82" s="372"/>
      <c r="R82" s="76"/>
      <c r="S82" s="76"/>
      <c r="T82" s="76"/>
      <c r="U82" s="76"/>
      <c r="V82" s="7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</row>
    <row r="83" spans="1:61">
      <c r="A83" s="76"/>
      <c r="B83" s="76"/>
      <c r="C83" s="76"/>
      <c r="D83" s="55"/>
      <c r="F83" s="371"/>
      <c r="G83" s="55"/>
      <c r="H83" s="371"/>
      <c r="I83" s="55"/>
      <c r="J83" s="372"/>
      <c r="L83" s="329"/>
      <c r="M83" s="55"/>
      <c r="N83" s="371"/>
      <c r="O83" s="55"/>
      <c r="P83" s="372"/>
      <c r="R83" s="76"/>
      <c r="S83" s="76"/>
      <c r="T83" s="76"/>
      <c r="U83" s="76"/>
      <c r="V83" s="7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</row>
    <row r="84" spans="1:61">
      <c r="A84" s="76"/>
      <c r="B84" s="76"/>
      <c r="C84" s="76"/>
      <c r="D84" s="55"/>
      <c r="F84" s="371"/>
      <c r="G84" s="55"/>
      <c r="H84" s="371"/>
      <c r="I84" s="55"/>
      <c r="J84" s="372"/>
      <c r="L84" s="329"/>
      <c r="M84" s="55"/>
      <c r="N84" s="371"/>
      <c r="O84" s="55"/>
      <c r="P84" s="372"/>
      <c r="R84" s="76"/>
      <c r="S84" s="76"/>
      <c r="T84" s="76"/>
      <c r="U84" s="76"/>
      <c r="V84" s="76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</row>
    <row r="85" spans="1:61">
      <c r="A85" s="76"/>
      <c r="B85" s="76"/>
      <c r="C85" s="76"/>
      <c r="D85" s="55"/>
      <c r="F85" s="371"/>
      <c r="G85" s="55"/>
      <c r="H85" s="371"/>
      <c r="I85" s="55"/>
      <c r="J85" s="372"/>
      <c r="L85" s="329"/>
      <c r="M85" s="55"/>
      <c r="N85" s="371"/>
      <c r="O85" s="55"/>
      <c r="P85" s="372"/>
      <c r="R85" s="76"/>
      <c r="S85" s="76"/>
      <c r="T85" s="76"/>
      <c r="U85" s="76"/>
      <c r="V85" s="7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</row>
    <row r="86" spans="1:61">
      <c r="A86" s="76"/>
      <c r="B86" s="76"/>
      <c r="C86" s="76"/>
      <c r="D86" s="55"/>
      <c r="F86" s="371"/>
      <c r="G86" s="55"/>
      <c r="H86" s="371"/>
      <c r="I86" s="55"/>
      <c r="J86" s="372"/>
      <c r="L86" s="329"/>
      <c r="M86" s="55"/>
      <c r="N86" s="371"/>
      <c r="O86" s="55"/>
      <c r="P86" s="372"/>
      <c r="R86" s="76"/>
      <c r="S86" s="76"/>
      <c r="T86" s="76"/>
      <c r="U86" s="76"/>
      <c r="V86" s="7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</row>
    <row r="87" spans="1:61">
      <c r="A87" s="76"/>
      <c r="B87" s="76"/>
      <c r="C87" s="76"/>
      <c r="D87" s="55"/>
      <c r="F87" s="371"/>
      <c r="G87" s="55"/>
      <c r="H87" s="371"/>
      <c r="I87" s="55"/>
      <c r="J87" s="372"/>
      <c r="L87" s="329"/>
      <c r="M87" s="55"/>
      <c r="N87" s="371"/>
      <c r="O87" s="55"/>
      <c r="P87" s="372"/>
      <c r="R87" s="76"/>
      <c r="S87" s="76"/>
      <c r="T87" s="76"/>
      <c r="U87" s="76"/>
      <c r="V87" s="76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</row>
    <row r="88" spans="1:61">
      <c r="A88" s="76"/>
      <c r="B88" s="76"/>
      <c r="C88" s="76"/>
      <c r="D88" s="55"/>
      <c r="F88" s="371"/>
      <c r="G88" s="55"/>
      <c r="H88" s="371"/>
      <c r="I88" s="55"/>
      <c r="J88" s="372"/>
      <c r="L88" s="329"/>
      <c r="M88" s="55"/>
      <c r="N88" s="371"/>
      <c r="O88" s="55"/>
      <c r="P88" s="372"/>
      <c r="R88" s="76"/>
      <c r="S88" s="76"/>
      <c r="T88" s="76"/>
      <c r="U88" s="76"/>
      <c r="V88" s="76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</row>
    <row r="89" spans="1:61">
      <c r="E89" s="376"/>
      <c r="F89" s="377"/>
      <c r="G89" s="376"/>
      <c r="H89" s="377"/>
      <c r="I89" s="376"/>
      <c r="J89" s="378"/>
      <c r="K89" s="376"/>
      <c r="L89" s="379"/>
      <c r="M89" s="376"/>
      <c r="N89" s="377"/>
      <c r="O89" s="376"/>
      <c r="P89" s="378"/>
      <c r="Q89" s="376"/>
      <c r="R89" s="52"/>
      <c r="S89" s="52"/>
      <c r="T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</row>
    <row r="90" spans="1:61">
      <c r="E90" s="376"/>
      <c r="F90" s="377"/>
      <c r="G90" s="376"/>
      <c r="H90" s="377"/>
      <c r="I90" s="376"/>
      <c r="J90" s="378"/>
      <c r="K90" s="376"/>
      <c r="L90" s="379"/>
      <c r="M90" s="376"/>
      <c r="N90" s="377"/>
      <c r="O90" s="376"/>
      <c r="P90" s="378"/>
      <c r="Q90" s="376"/>
      <c r="R90" s="52"/>
      <c r="S90" s="52"/>
      <c r="T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</row>
    <row r="91" spans="1:61">
      <c r="E91" s="376"/>
      <c r="F91" s="377"/>
      <c r="G91" s="376"/>
      <c r="H91" s="377"/>
      <c r="I91" s="376"/>
      <c r="J91" s="378"/>
      <c r="K91" s="376"/>
      <c r="L91" s="379"/>
      <c r="M91" s="376"/>
      <c r="N91" s="377"/>
      <c r="O91" s="376"/>
      <c r="P91" s="378"/>
      <c r="Q91" s="376"/>
      <c r="R91" s="52"/>
      <c r="S91" s="52"/>
      <c r="T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</row>
    <row r="92" spans="1:61">
      <c r="E92" s="376"/>
      <c r="F92" s="377"/>
      <c r="G92" s="376"/>
      <c r="H92" s="377"/>
      <c r="I92" s="376"/>
      <c r="J92" s="378"/>
      <c r="K92" s="376"/>
      <c r="L92" s="379"/>
      <c r="M92" s="376"/>
      <c r="N92" s="377"/>
      <c r="O92" s="376"/>
      <c r="P92" s="378"/>
      <c r="Q92" s="376"/>
      <c r="R92" s="52"/>
      <c r="S92" s="52"/>
      <c r="T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</row>
    <row r="93" spans="1:61">
      <c r="E93" s="376"/>
      <c r="F93" s="377"/>
      <c r="G93" s="376"/>
      <c r="H93" s="377"/>
      <c r="I93" s="376"/>
      <c r="J93" s="378"/>
      <c r="K93" s="376"/>
      <c r="L93" s="379"/>
      <c r="M93" s="376"/>
      <c r="N93" s="377"/>
      <c r="O93" s="376"/>
      <c r="P93" s="378"/>
      <c r="Q93" s="376"/>
      <c r="R93" s="52"/>
      <c r="S93" s="52"/>
      <c r="T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</row>
    <row r="94" spans="1:61">
      <c r="E94" s="376"/>
      <c r="F94" s="377"/>
      <c r="G94" s="376"/>
      <c r="H94" s="377"/>
      <c r="I94" s="376"/>
      <c r="J94" s="378"/>
      <c r="K94" s="376"/>
      <c r="L94" s="379"/>
      <c r="M94" s="376"/>
      <c r="N94" s="377"/>
      <c r="O94" s="376"/>
      <c r="P94" s="378"/>
      <c r="Q94" s="376"/>
      <c r="R94" s="52"/>
      <c r="S94" s="52"/>
      <c r="T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</row>
    <row r="95" spans="1:61">
      <c r="E95" s="376"/>
      <c r="F95" s="377"/>
      <c r="G95" s="376"/>
      <c r="H95" s="377"/>
      <c r="I95" s="376"/>
      <c r="J95" s="378"/>
      <c r="K95" s="376"/>
      <c r="L95" s="379"/>
      <c r="M95" s="376"/>
      <c r="N95" s="377"/>
      <c r="O95" s="376"/>
      <c r="P95" s="378"/>
      <c r="Q95" s="376"/>
      <c r="R95" s="52"/>
      <c r="S95" s="52"/>
      <c r="T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</row>
    <row r="96" spans="1:61">
      <c r="E96" s="376"/>
      <c r="F96" s="377"/>
      <c r="G96" s="376"/>
      <c r="H96" s="377"/>
      <c r="I96" s="376"/>
      <c r="J96" s="378"/>
      <c r="K96" s="376"/>
      <c r="L96" s="379"/>
      <c r="M96" s="376"/>
      <c r="N96" s="377"/>
      <c r="O96" s="376"/>
      <c r="P96" s="378"/>
      <c r="Q96" s="376"/>
      <c r="R96" s="52"/>
      <c r="S96" s="52"/>
      <c r="T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</row>
    <row r="97" spans="5:61">
      <c r="E97" s="376"/>
      <c r="F97" s="377"/>
      <c r="G97" s="376"/>
      <c r="H97" s="377"/>
      <c r="I97" s="376"/>
      <c r="J97" s="378"/>
      <c r="K97" s="376"/>
      <c r="L97" s="379"/>
      <c r="M97" s="376"/>
      <c r="N97" s="377"/>
      <c r="O97" s="376"/>
      <c r="P97" s="378"/>
      <c r="Q97" s="376"/>
      <c r="R97" s="52"/>
      <c r="S97" s="52"/>
      <c r="T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</row>
    <row r="98" spans="5:61">
      <c r="E98" s="376"/>
      <c r="F98" s="377"/>
      <c r="G98" s="376"/>
      <c r="H98" s="377"/>
      <c r="I98" s="376"/>
      <c r="J98" s="378"/>
      <c r="K98" s="376"/>
      <c r="L98" s="379"/>
      <c r="M98" s="376"/>
      <c r="N98" s="377"/>
      <c r="O98" s="376"/>
      <c r="P98" s="378"/>
      <c r="Q98" s="376"/>
      <c r="R98" s="52"/>
      <c r="S98" s="52"/>
      <c r="T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</row>
    <row r="99" spans="5:61">
      <c r="E99" s="376"/>
      <c r="F99" s="377"/>
      <c r="G99" s="376"/>
      <c r="H99" s="377"/>
      <c r="I99" s="376"/>
      <c r="J99" s="378"/>
      <c r="K99" s="376"/>
      <c r="L99" s="379"/>
      <c r="M99" s="376"/>
      <c r="N99" s="377"/>
      <c r="O99" s="376"/>
      <c r="P99" s="378"/>
      <c r="Q99" s="376"/>
      <c r="R99" s="52"/>
      <c r="S99" s="52"/>
      <c r="T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</row>
    <row r="100" spans="5:61">
      <c r="E100" s="376"/>
      <c r="F100" s="377"/>
      <c r="G100" s="376"/>
      <c r="H100" s="377"/>
      <c r="I100" s="376"/>
      <c r="J100" s="378"/>
      <c r="K100" s="376"/>
      <c r="L100" s="379"/>
      <c r="M100" s="376"/>
      <c r="N100" s="377"/>
      <c r="O100" s="376"/>
      <c r="P100" s="378"/>
      <c r="Q100" s="376"/>
      <c r="R100" s="52"/>
      <c r="S100" s="52"/>
      <c r="T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</row>
    <row r="101" spans="5:61">
      <c r="E101" s="376"/>
      <c r="F101" s="377"/>
      <c r="G101" s="376"/>
      <c r="H101" s="377"/>
      <c r="I101" s="376"/>
      <c r="J101" s="378"/>
      <c r="K101" s="376"/>
      <c r="L101" s="379"/>
      <c r="M101" s="376"/>
      <c r="N101" s="377"/>
      <c r="O101" s="376"/>
      <c r="P101" s="378"/>
      <c r="Q101" s="376"/>
      <c r="R101" s="52"/>
      <c r="S101" s="52"/>
      <c r="T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</row>
    <row r="102" spans="5:61">
      <c r="E102" s="376"/>
      <c r="F102" s="377"/>
      <c r="G102" s="376"/>
      <c r="H102" s="377"/>
      <c r="I102" s="376"/>
      <c r="J102" s="378"/>
      <c r="K102" s="376"/>
      <c r="L102" s="379"/>
      <c r="M102" s="376"/>
      <c r="N102" s="377"/>
      <c r="O102" s="376"/>
      <c r="P102" s="378"/>
      <c r="Q102" s="376"/>
      <c r="R102" s="52"/>
      <c r="S102" s="52"/>
      <c r="T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</row>
    <row r="103" spans="5:61">
      <c r="E103" s="376"/>
      <c r="F103" s="377"/>
      <c r="G103" s="376"/>
      <c r="H103" s="377"/>
      <c r="I103" s="376"/>
      <c r="J103" s="378"/>
      <c r="K103" s="376"/>
      <c r="L103" s="379"/>
      <c r="M103" s="376"/>
      <c r="N103" s="377"/>
      <c r="O103" s="376"/>
      <c r="P103" s="378"/>
      <c r="Q103" s="376"/>
      <c r="R103" s="52"/>
      <c r="S103" s="52"/>
      <c r="T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</row>
    <row r="104" spans="5:61">
      <c r="E104" s="376"/>
      <c r="F104" s="377"/>
      <c r="G104" s="376"/>
      <c r="H104" s="377"/>
      <c r="I104" s="376"/>
      <c r="J104" s="378"/>
      <c r="K104" s="376"/>
      <c r="L104" s="379"/>
      <c r="M104" s="376"/>
      <c r="N104" s="377"/>
      <c r="O104" s="376"/>
      <c r="P104" s="378"/>
      <c r="Q104" s="376"/>
      <c r="R104" s="52"/>
      <c r="S104" s="52"/>
      <c r="T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</row>
    <row r="105" spans="5:61">
      <c r="E105" s="376"/>
      <c r="F105" s="377"/>
      <c r="G105" s="376"/>
      <c r="H105" s="377"/>
      <c r="I105" s="376"/>
      <c r="J105" s="378"/>
      <c r="K105" s="376"/>
      <c r="L105" s="379"/>
      <c r="M105" s="376"/>
      <c r="N105" s="377"/>
      <c r="O105" s="376"/>
      <c r="P105" s="378"/>
      <c r="Q105" s="376"/>
      <c r="R105" s="52"/>
      <c r="S105" s="52"/>
      <c r="T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</row>
    <row r="106" spans="5:61">
      <c r="E106" s="376"/>
      <c r="F106" s="377"/>
      <c r="G106" s="376"/>
      <c r="H106" s="377"/>
      <c r="I106" s="376"/>
      <c r="J106" s="378"/>
      <c r="K106" s="376"/>
      <c r="L106" s="379"/>
      <c r="M106" s="376"/>
      <c r="N106" s="377"/>
      <c r="O106" s="376"/>
      <c r="P106" s="378"/>
      <c r="Q106" s="376"/>
      <c r="R106" s="52"/>
      <c r="S106" s="52"/>
      <c r="T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</row>
    <row r="107" spans="5:61">
      <c r="E107" s="376"/>
      <c r="F107" s="377"/>
      <c r="G107" s="376"/>
      <c r="H107" s="377"/>
      <c r="I107" s="376"/>
      <c r="J107" s="378"/>
      <c r="K107" s="376"/>
      <c r="L107" s="379"/>
      <c r="M107" s="376"/>
      <c r="N107" s="377"/>
      <c r="O107" s="376"/>
      <c r="P107" s="378"/>
      <c r="Q107" s="376"/>
      <c r="R107" s="52"/>
      <c r="S107" s="52"/>
      <c r="T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</row>
    <row r="108" spans="5:61">
      <c r="E108" s="376"/>
      <c r="F108" s="377"/>
      <c r="G108" s="376"/>
      <c r="H108" s="377"/>
      <c r="I108" s="376"/>
      <c r="J108" s="378"/>
      <c r="K108" s="376"/>
      <c r="L108" s="379"/>
      <c r="M108" s="376"/>
      <c r="N108" s="377"/>
      <c r="O108" s="376"/>
      <c r="P108" s="378"/>
      <c r="Q108" s="376"/>
      <c r="R108" s="52"/>
      <c r="S108" s="52"/>
      <c r="T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</row>
    <row r="109" spans="5:61">
      <c r="E109" s="376"/>
      <c r="F109" s="377"/>
      <c r="G109" s="376"/>
      <c r="H109" s="377"/>
      <c r="I109" s="376"/>
      <c r="J109" s="378"/>
      <c r="K109" s="376"/>
      <c r="L109" s="379"/>
      <c r="M109" s="376"/>
      <c r="N109" s="377"/>
      <c r="O109" s="376"/>
      <c r="P109" s="378"/>
      <c r="Q109" s="376"/>
      <c r="R109" s="52"/>
      <c r="S109" s="52"/>
      <c r="T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</row>
    <row r="110" spans="5:61">
      <c r="E110" s="376"/>
      <c r="F110" s="377"/>
      <c r="G110" s="376"/>
      <c r="H110" s="377"/>
      <c r="I110" s="376"/>
      <c r="J110" s="378"/>
      <c r="K110" s="376"/>
      <c r="L110" s="379"/>
      <c r="M110" s="376"/>
      <c r="N110" s="377"/>
      <c r="O110" s="376"/>
      <c r="P110" s="378"/>
      <c r="Q110" s="376"/>
      <c r="R110" s="52"/>
      <c r="S110" s="52"/>
      <c r="T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</row>
    <row r="111" spans="5:61">
      <c r="E111" s="376"/>
      <c r="F111" s="377"/>
      <c r="G111" s="376"/>
      <c r="H111" s="377"/>
      <c r="I111" s="376"/>
      <c r="J111" s="378"/>
      <c r="K111" s="376"/>
      <c r="L111" s="379"/>
      <c r="M111" s="376"/>
      <c r="N111" s="377"/>
      <c r="O111" s="376"/>
      <c r="P111" s="378"/>
      <c r="Q111" s="376"/>
      <c r="R111" s="52"/>
      <c r="S111" s="52"/>
      <c r="T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</row>
    <row r="112" spans="5:61">
      <c r="E112" s="376"/>
      <c r="F112" s="377"/>
      <c r="G112" s="376"/>
      <c r="H112" s="377"/>
      <c r="I112" s="376"/>
      <c r="J112" s="378"/>
      <c r="K112" s="376"/>
      <c r="L112" s="379"/>
      <c r="M112" s="376"/>
      <c r="N112" s="377"/>
      <c r="O112" s="376"/>
      <c r="P112" s="378"/>
      <c r="Q112" s="376"/>
      <c r="R112" s="52"/>
      <c r="S112" s="52"/>
      <c r="T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</row>
    <row r="113" spans="5:61">
      <c r="E113" s="376"/>
      <c r="F113" s="377"/>
      <c r="G113" s="376"/>
      <c r="H113" s="377"/>
      <c r="I113" s="376"/>
      <c r="J113" s="378"/>
      <c r="K113" s="376"/>
      <c r="L113" s="379"/>
      <c r="M113" s="376"/>
      <c r="N113" s="377"/>
      <c r="O113" s="376"/>
      <c r="P113" s="378"/>
      <c r="Q113" s="376"/>
      <c r="R113" s="52"/>
      <c r="S113" s="52"/>
      <c r="T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</row>
    <row r="114" spans="5:61">
      <c r="E114" s="376"/>
      <c r="F114" s="377"/>
      <c r="G114" s="376"/>
      <c r="H114" s="377"/>
      <c r="I114" s="376"/>
      <c r="J114" s="378"/>
      <c r="K114" s="376"/>
      <c r="L114" s="379"/>
      <c r="M114" s="376"/>
      <c r="N114" s="377"/>
      <c r="O114" s="376"/>
      <c r="P114" s="378"/>
      <c r="Q114" s="376"/>
      <c r="R114" s="52"/>
      <c r="S114" s="52"/>
      <c r="T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</row>
    <row r="115" spans="5:61">
      <c r="E115" s="376"/>
      <c r="F115" s="377"/>
      <c r="G115" s="376"/>
      <c r="H115" s="377"/>
      <c r="I115" s="376"/>
      <c r="J115" s="378"/>
      <c r="K115" s="376"/>
      <c r="L115" s="379"/>
      <c r="M115" s="376"/>
      <c r="N115" s="377"/>
      <c r="O115" s="376"/>
      <c r="P115" s="378"/>
      <c r="Q115" s="376"/>
      <c r="R115" s="52"/>
      <c r="S115" s="52"/>
      <c r="T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</row>
    <row r="116" spans="5:61">
      <c r="E116" s="376"/>
      <c r="F116" s="377"/>
      <c r="G116" s="376"/>
      <c r="H116" s="377"/>
      <c r="I116" s="376"/>
      <c r="J116" s="378"/>
      <c r="K116" s="376"/>
      <c r="L116" s="379"/>
      <c r="M116" s="376"/>
      <c r="N116" s="377"/>
      <c r="O116" s="376"/>
      <c r="P116" s="378"/>
      <c r="Q116" s="376"/>
      <c r="R116" s="52"/>
      <c r="S116" s="52"/>
      <c r="T116" s="52"/>
    </row>
    <row r="117" spans="5:61">
      <c r="E117" s="376"/>
      <c r="F117" s="377"/>
      <c r="G117" s="376"/>
      <c r="H117" s="377"/>
      <c r="I117" s="376"/>
      <c r="J117" s="378"/>
      <c r="K117" s="376"/>
      <c r="L117" s="379"/>
      <c r="M117" s="376"/>
      <c r="N117" s="377"/>
      <c r="O117" s="376"/>
      <c r="P117" s="378"/>
      <c r="Q117" s="376"/>
      <c r="R117" s="52"/>
      <c r="S117" s="52"/>
      <c r="T117" s="52"/>
    </row>
    <row r="118" spans="5:61">
      <c r="E118" s="376"/>
      <c r="F118" s="377"/>
      <c r="G118" s="376"/>
      <c r="H118" s="377"/>
      <c r="I118" s="376"/>
      <c r="J118" s="378"/>
      <c r="K118" s="376"/>
      <c r="L118" s="379"/>
      <c r="M118" s="376"/>
      <c r="N118" s="377"/>
      <c r="O118" s="376"/>
      <c r="P118" s="378"/>
      <c r="Q118" s="376"/>
      <c r="R118" s="52"/>
      <c r="S118" s="52"/>
      <c r="T118" s="52"/>
    </row>
    <row r="119" spans="5:61">
      <c r="E119" s="376"/>
      <c r="F119" s="377"/>
      <c r="G119" s="376"/>
      <c r="H119" s="377"/>
      <c r="I119" s="376"/>
      <c r="J119" s="378"/>
      <c r="K119" s="376"/>
      <c r="L119" s="379"/>
      <c r="M119" s="376"/>
      <c r="N119" s="377"/>
      <c r="O119" s="376"/>
      <c r="P119" s="378"/>
      <c r="Q119" s="376"/>
      <c r="R119" s="52"/>
      <c r="S119" s="52"/>
      <c r="T119" s="52"/>
    </row>
    <row r="120" spans="5:61">
      <c r="E120" s="376"/>
      <c r="F120" s="377"/>
      <c r="G120" s="376"/>
      <c r="H120" s="377"/>
      <c r="I120" s="376"/>
      <c r="J120" s="378"/>
      <c r="K120" s="376"/>
      <c r="L120" s="379"/>
      <c r="M120" s="376"/>
      <c r="N120" s="377"/>
      <c r="O120" s="376"/>
      <c r="P120" s="378"/>
      <c r="Q120" s="376"/>
      <c r="R120" s="52"/>
      <c r="S120" s="52"/>
      <c r="T120" s="52"/>
    </row>
    <row r="121" spans="5:61">
      <c r="E121" s="376"/>
      <c r="F121" s="377"/>
      <c r="G121" s="376"/>
      <c r="H121" s="377"/>
      <c r="I121" s="376"/>
      <c r="J121" s="378"/>
      <c r="K121" s="376"/>
      <c r="L121" s="379"/>
      <c r="M121" s="376"/>
      <c r="N121" s="377"/>
      <c r="O121" s="376"/>
      <c r="P121" s="378"/>
      <c r="Q121" s="376"/>
      <c r="R121" s="52"/>
      <c r="S121" s="52"/>
      <c r="T121" s="52"/>
    </row>
    <row r="122" spans="5:61">
      <c r="E122" s="376"/>
      <c r="F122" s="377"/>
      <c r="G122" s="376"/>
      <c r="H122" s="377"/>
      <c r="I122" s="376"/>
      <c r="J122" s="378"/>
      <c r="K122" s="376"/>
      <c r="L122" s="379"/>
      <c r="M122" s="376"/>
      <c r="N122" s="377"/>
      <c r="O122" s="376"/>
      <c r="P122" s="378"/>
      <c r="Q122" s="376"/>
      <c r="R122" s="52"/>
      <c r="S122" s="52"/>
      <c r="T122" s="52"/>
    </row>
    <row r="123" spans="5:61">
      <c r="E123" s="376"/>
      <c r="F123" s="377"/>
      <c r="G123" s="376"/>
      <c r="H123" s="377"/>
      <c r="I123" s="376"/>
      <c r="J123" s="378"/>
      <c r="K123" s="376"/>
      <c r="L123" s="379"/>
      <c r="M123" s="376"/>
      <c r="N123" s="377"/>
      <c r="O123" s="376"/>
      <c r="P123" s="378"/>
      <c r="Q123" s="376"/>
      <c r="R123" s="52"/>
      <c r="S123" s="52"/>
      <c r="T123" s="52"/>
    </row>
    <row r="124" spans="5:61">
      <c r="E124" s="376"/>
      <c r="F124" s="377"/>
      <c r="G124" s="376"/>
      <c r="H124" s="377"/>
      <c r="I124" s="376"/>
      <c r="J124" s="378"/>
      <c r="K124" s="376"/>
      <c r="L124" s="379"/>
      <c r="M124" s="376"/>
      <c r="N124" s="377"/>
      <c r="O124" s="376"/>
      <c r="P124" s="378"/>
      <c r="Q124" s="376"/>
      <c r="R124" s="52"/>
      <c r="S124" s="52"/>
      <c r="T124" s="52"/>
    </row>
    <row r="125" spans="5:61">
      <c r="E125" s="376"/>
      <c r="F125" s="377"/>
      <c r="G125" s="376"/>
      <c r="H125" s="377"/>
      <c r="I125" s="376"/>
      <c r="J125" s="378"/>
      <c r="K125" s="376"/>
      <c r="L125" s="379"/>
      <c r="M125" s="376"/>
      <c r="N125" s="377"/>
      <c r="O125" s="376"/>
      <c r="P125" s="378"/>
      <c r="Q125" s="376"/>
      <c r="R125" s="52"/>
      <c r="S125" s="52"/>
      <c r="T125" s="52"/>
    </row>
    <row r="126" spans="5:61">
      <c r="E126" s="376"/>
      <c r="F126" s="377"/>
      <c r="G126" s="376"/>
      <c r="H126" s="377"/>
      <c r="I126" s="376"/>
      <c r="J126" s="378"/>
      <c r="K126" s="376"/>
      <c r="L126" s="379"/>
      <c r="M126" s="376"/>
      <c r="N126" s="377"/>
      <c r="O126" s="376"/>
      <c r="P126" s="378"/>
      <c r="Q126" s="376"/>
      <c r="R126" s="52"/>
      <c r="S126" s="52"/>
      <c r="T126" s="52"/>
    </row>
    <row r="127" spans="5:61">
      <c r="E127" s="376"/>
      <c r="F127" s="377"/>
      <c r="G127" s="376"/>
      <c r="H127" s="377"/>
      <c r="I127" s="376"/>
      <c r="J127" s="378"/>
      <c r="K127" s="376"/>
      <c r="L127" s="379"/>
      <c r="M127" s="376"/>
      <c r="N127" s="377"/>
      <c r="O127" s="376"/>
      <c r="P127" s="378"/>
      <c r="Q127" s="376"/>
      <c r="R127" s="52"/>
      <c r="S127" s="52"/>
      <c r="T127" s="52"/>
    </row>
    <row r="128" spans="5:61">
      <c r="E128" s="376"/>
      <c r="F128" s="377"/>
      <c r="G128" s="376"/>
      <c r="H128" s="377"/>
      <c r="I128" s="376"/>
      <c r="J128" s="378"/>
      <c r="K128" s="376"/>
      <c r="L128" s="379"/>
      <c r="M128" s="376"/>
      <c r="N128" s="377"/>
      <c r="O128" s="376"/>
      <c r="P128" s="378"/>
      <c r="Q128" s="376"/>
      <c r="R128" s="52"/>
      <c r="S128" s="52"/>
      <c r="T128" s="52"/>
    </row>
    <row r="129" spans="5:20">
      <c r="E129" s="376"/>
      <c r="F129" s="377"/>
      <c r="G129" s="376"/>
      <c r="H129" s="377"/>
      <c r="I129" s="376"/>
      <c r="J129" s="378"/>
      <c r="K129" s="376"/>
      <c r="L129" s="379"/>
      <c r="M129" s="376"/>
      <c r="N129" s="377"/>
      <c r="O129" s="376"/>
      <c r="P129" s="378"/>
      <c r="Q129" s="376"/>
      <c r="R129" s="52"/>
      <c r="S129" s="52"/>
      <c r="T129" s="52"/>
    </row>
    <row r="130" spans="5:20">
      <c r="E130" s="376"/>
      <c r="F130" s="377"/>
      <c r="G130" s="376"/>
      <c r="H130" s="377"/>
      <c r="I130" s="376"/>
      <c r="J130" s="378"/>
      <c r="K130" s="376"/>
      <c r="L130" s="379"/>
      <c r="M130" s="376"/>
      <c r="N130" s="377"/>
      <c r="O130" s="376"/>
      <c r="P130" s="378"/>
      <c r="Q130" s="376"/>
      <c r="R130" s="52"/>
      <c r="S130" s="52"/>
      <c r="T130" s="52"/>
    </row>
    <row r="131" spans="5:20">
      <c r="E131" s="376"/>
      <c r="F131" s="377"/>
      <c r="G131" s="376"/>
      <c r="H131" s="377"/>
      <c r="I131" s="376"/>
      <c r="J131" s="378"/>
      <c r="K131" s="376"/>
      <c r="L131" s="379"/>
      <c r="M131" s="376"/>
      <c r="N131" s="377"/>
      <c r="O131" s="376"/>
      <c r="P131" s="378"/>
      <c r="Q131" s="376"/>
      <c r="R131" s="52"/>
      <c r="S131" s="52"/>
      <c r="T131" s="52"/>
    </row>
    <row r="132" spans="5:20">
      <c r="E132" s="376"/>
      <c r="F132" s="377"/>
      <c r="G132" s="376"/>
      <c r="H132" s="377"/>
      <c r="I132" s="376"/>
      <c r="J132" s="378"/>
      <c r="K132" s="376"/>
      <c r="L132" s="379"/>
      <c r="M132" s="376"/>
      <c r="N132" s="377"/>
      <c r="O132" s="376"/>
      <c r="P132" s="378"/>
      <c r="Q132" s="376"/>
      <c r="R132" s="52"/>
      <c r="S132" s="52"/>
      <c r="T132" s="52"/>
    </row>
    <row r="133" spans="5:20">
      <c r="E133" s="376"/>
      <c r="F133" s="377"/>
      <c r="G133" s="376"/>
      <c r="H133" s="377"/>
      <c r="I133" s="376"/>
      <c r="J133" s="378"/>
      <c r="K133" s="376"/>
      <c r="L133" s="379"/>
      <c r="M133" s="376"/>
      <c r="N133" s="377"/>
      <c r="O133" s="376"/>
      <c r="P133" s="378"/>
      <c r="Q133" s="376"/>
      <c r="R133" s="52"/>
      <c r="S133" s="52"/>
      <c r="T133" s="52"/>
    </row>
    <row r="134" spans="5:20">
      <c r="E134" s="376"/>
      <c r="F134" s="377"/>
      <c r="G134" s="376"/>
      <c r="H134" s="377"/>
      <c r="I134" s="376"/>
      <c r="J134" s="378"/>
      <c r="K134" s="376"/>
      <c r="L134" s="379"/>
      <c r="M134" s="376"/>
      <c r="N134" s="377"/>
      <c r="O134" s="376"/>
      <c r="P134" s="378"/>
      <c r="Q134" s="376"/>
      <c r="R134" s="52"/>
      <c r="S134" s="52"/>
      <c r="T134" s="52"/>
    </row>
    <row r="135" spans="5:20">
      <c r="E135" s="376"/>
      <c r="F135" s="377"/>
      <c r="G135" s="376"/>
      <c r="H135" s="377"/>
      <c r="I135" s="376"/>
      <c r="J135" s="378"/>
      <c r="K135" s="376"/>
      <c r="L135" s="379"/>
      <c r="M135" s="376"/>
      <c r="N135" s="377"/>
      <c r="O135" s="376"/>
      <c r="P135" s="378"/>
      <c r="Q135" s="376"/>
      <c r="R135" s="52"/>
      <c r="S135" s="52"/>
      <c r="T135" s="52"/>
    </row>
    <row r="136" spans="5:20">
      <c r="E136" s="376"/>
      <c r="F136" s="377"/>
      <c r="G136" s="376"/>
      <c r="H136" s="377"/>
      <c r="I136" s="376"/>
      <c r="J136" s="378"/>
      <c r="K136" s="376"/>
      <c r="L136" s="379"/>
      <c r="M136" s="376"/>
      <c r="N136" s="377"/>
      <c r="O136" s="376"/>
      <c r="P136" s="378"/>
      <c r="Q136" s="376"/>
      <c r="R136" s="52"/>
      <c r="S136" s="52"/>
      <c r="T136" s="52"/>
    </row>
    <row r="137" spans="5:20">
      <c r="E137" s="376"/>
      <c r="F137" s="377"/>
      <c r="G137" s="376"/>
      <c r="H137" s="377"/>
      <c r="I137" s="376"/>
      <c r="J137" s="378"/>
      <c r="K137" s="376"/>
      <c r="L137" s="379"/>
      <c r="M137" s="376"/>
      <c r="N137" s="377"/>
      <c r="O137" s="376"/>
      <c r="P137" s="378"/>
      <c r="Q137" s="376"/>
      <c r="R137" s="52"/>
      <c r="S137" s="52"/>
      <c r="T137" s="52"/>
    </row>
    <row r="138" spans="5:20">
      <c r="E138" s="376"/>
      <c r="F138" s="377"/>
      <c r="G138" s="376"/>
      <c r="H138" s="377"/>
      <c r="I138" s="376"/>
      <c r="J138" s="378"/>
      <c r="K138" s="376"/>
      <c r="L138" s="379"/>
      <c r="M138" s="376"/>
      <c r="N138" s="377"/>
      <c r="O138" s="376"/>
      <c r="P138" s="378"/>
      <c r="Q138" s="376"/>
      <c r="R138" s="52"/>
      <c r="S138" s="52"/>
      <c r="T138" s="52"/>
    </row>
    <row r="139" spans="5:20">
      <c r="E139" s="376"/>
      <c r="F139" s="377"/>
      <c r="G139" s="376"/>
      <c r="H139" s="377"/>
      <c r="I139" s="376"/>
      <c r="J139" s="378"/>
      <c r="K139" s="376"/>
      <c r="L139" s="379"/>
      <c r="M139" s="376"/>
      <c r="N139" s="377"/>
      <c r="O139" s="376"/>
      <c r="P139" s="378"/>
      <c r="Q139" s="376"/>
      <c r="R139" s="52"/>
      <c r="S139" s="52"/>
      <c r="T139" s="52"/>
    </row>
    <row r="140" spans="5:20">
      <c r="E140" s="376"/>
      <c r="F140" s="377"/>
      <c r="G140" s="376"/>
      <c r="H140" s="377"/>
      <c r="I140" s="376"/>
      <c r="J140" s="378"/>
      <c r="K140" s="376"/>
      <c r="L140" s="379"/>
      <c r="M140" s="376"/>
      <c r="N140" s="377"/>
      <c r="O140" s="376"/>
      <c r="P140" s="378"/>
      <c r="Q140" s="376"/>
      <c r="R140" s="52"/>
      <c r="S140" s="52"/>
      <c r="T140" s="52"/>
    </row>
    <row r="141" spans="5:20">
      <c r="E141" s="376"/>
      <c r="F141" s="377"/>
      <c r="G141" s="376"/>
      <c r="H141" s="377"/>
      <c r="I141" s="376"/>
      <c r="J141" s="378"/>
      <c r="K141" s="376"/>
      <c r="L141" s="379"/>
      <c r="M141" s="376"/>
      <c r="N141" s="377"/>
      <c r="O141" s="376"/>
      <c r="P141" s="378"/>
      <c r="Q141" s="376"/>
      <c r="R141" s="52"/>
      <c r="S141" s="52"/>
      <c r="T141" s="52"/>
    </row>
    <row r="142" spans="5:20">
      <c r="E142" s="376"/>
      <c r="F142" s="377"/>
      <c r="G142" s="376"/>
      <c r="H142" s="377"/>
      <c r="I142" s="376"/>
      <c r="J142" s="378"/>
      <c r="K142" s="376"/>
      <c r="L142" s="379"/>
      <c r="M142" s="376"/>
      <c r="N142" s="377"/>
      <c r="O142" s="376"/>
      <c r="P142" s="378"/>
      <c r="Q142" s="376"/>
      <c r="R142" s="52"/>
      <c r="S142" s="52"/>
      <c r="T142" s="52"/>
    </row>
    <row r="143" spans="5:20">
      <c r="E143" s="376"/>
      <c r="F143" s="377"/>
      <c r="G143" s="376"/>
      <c r="H143" s="377"/>
      <c r="I143" s="376"/>
      <c r="J143" s="378"/>
      <c r="K143" s="376"/>
      <c r="L143" s="379"/>
      <c r="M143" s="376"/>
      <c r="N143" s="377"/>
      <c r="O143" s="376"/>
      <c r="P143" s="378"/>
      <c r="Q143" s="376"/>
      <c r="R143" s="52"/>
      <c r="S143" s="52"/>
      <c r="T143" s="52"/>
    </row>
    <row r="144" spans="5:20">
      <c r="E144" s="376"/>
      <c r="F144" s="377"/>
      <c r="G144" s="376"/>
      <c r="H144" s="377"/>
      <c r="I144" s="376"/>
      <c r="J144" s="378"/>
      <c r="K144" s="376"/>
      <c r="L144" s="379"/>
      <c r="M144" s="376"/>
      <c r="N144" s="377"/>
      <c r="O144" s="376"/>
      <c r="P144" s="378"/>
      <c r="Q144" s="376"/>
      <c r="R144" s="52"/>
      <c r="S144" s="52"/>
      <c r="T144" s="52"/>
    </row>
    <row r="145" spans="5:20">
      <c r="E145" s="376"/>
      <c r="F145" s="377"/>
      <c r="G145" s="376"/>
      <c r="H145" s="377"/>
      <c r="I145" s="376"/>
      <c r="J145" s="378"/>
      <c r="K145" s="376"/>
      <c r="L145" s="379"/>
      <c r="M145" s="376"/>
      <c r="N145" s="377"/>
      <c r="O145" s="376"/>
      <c r="P145" s="378"/>
      <c r="Q145" s="376"/>
      <c r="R145" s="52"/>
      <c r="S145" s="52"/>
      <c r="T145" s="52"/>
    </row>
    <row r="146" spans="5:20">
      <c r="E146" s="376"/>
      <c r="F146" s="377"/>
      <c r="G146" s="376"/>
      <c r="H146" s="377"/>
      <c r="I146" s="376"/>
      <c r="J146" s="378"/>
      <c r="K146" s="376"/>
      <c r="L146" s="379"/>
      <c r="M146" s="376"/>
      <c r="N146" s="377"/>
      <c r="O146" s="376"/>
      <c r="P146" s="378"/>
      <c r="Q146" s="376"/>
      <c r="R146" s="52"/>
      <c r="S146" s="52"/>
      <c r="T146" s="52"/>
    </row>
    <row r="147" spans="5:20">
      <c r="E147" s="376"/>
      <c r="F147" s="377"/>
      <c r="G147" s="376"/>
      <c r="H147" s="377"/>
      <c r="I147" s="376"/>
      <c r="J147" s="378"/>
      <c r="K147" s="376"/>
      <c r="L147" s="379"/>
      <c r="M147" s="376"/>
      <c r="N147" s="377"/>
      <c r="O147" s="376"/>
      <c r="P147" s="378"/>
      <c r="Q147" s="376"/>
      <c r="R147" s="52"/>
      <c r="S147" s="52"/>
      <c r="T147" s="52"/>
    </row>
    <row r="148" spans="5:20">
      <c r="E148" s="376"/>
      <c r="F148" s="377"/>
      <c r="G148" s="376"/>
      <c r="H148" s="377"/>
      <c r="I148" s="376"/>
      <c r="J148" s="378"/>
      <c r="K148" s="376"/>
      <c r="L148" s="379"/>
      <c r="M148" s="376"/>
      <c r="N148" s="377"/>
      <c r="O148" s="376"/>
      <c r="P148" s="378"/>
      <c r="Q148" s="376"/>
      <c r="R148" s="52"/>
      <c r="S148" s="52"/>
      <c r="T148" s="52"/>
    </row>
  </sheetData>
  <mergeCells count="2">
    <mergeCell ref="A4:Q4"/>
    <mergeCell ref="A28:Q28"/>
  </mergeCells>
  <phoneticPr fontId="25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40"/>
  <sheetViews>
    <sheetView topLeftCell="M1" zoomScale="70" zoomScaleNormal="70" workbookViewId="0">
      <selection activeCell="AE2" sqref="AE2"/>
    </sheetView>
  </sheetViews>
  <sheetFormatPr baseColWidth="10" defaultRowHeight="12.75"/>
  <cols>
    <col min="1" max="1" width="3.28515625" customWidth="1"/>
    <col min="2" max="2" width="8.7109375" customWidth="1"/>
    <col min="3" max="3" width="12.7109375" customWidth="1"/>
    <col min="4" max="5" width="8.7109375" customWidth="1"/>
    <col min="6" max="6" width="8.7109375" style="301" customWidth="1"/>
    <col min="7" max="9" width="8.7109375" customWidth="1"/>
    <col min="10" max="10" width="12.7109375" customWidth="1"/>
    <col min="11" max="12" width="8.7109375" customWidth="1"/>
    <col min="13" max="13" width="8.7109375" style="301" customWidth="1"/>
    <col min="14" max="16" width="8.7109375" customWidth="1"/>
    <col min="17" max="17" width="12.7109375" customWidth="1"/>
    <col min="18" max="19" width="8.7109375" customWidth="1"/>
    <col min="20" max="20" width="8.7109375" style="301" customWidth="1"/>
    <col min="21" max="23" width="8.7109375" customWidth="1"/>
    <col min="24" max="24" width="12.7109375" customWidth="1"/>
    <col min="25" max="26" width="8.7109375" customWidth="1"/>
    <col min="27" max="27" width="8.7109375" style="301" customWidth="1"/>
    <col min="28" max="30" width="8.7109375" customWidth="1"/>
    <col min="31" max="31" width="12.7109375" customWidth="1"/>
    <col min="32" max="33" width="8.7109375" customWidth="1"/>
    <col min="34" max="34" width="8.7109375" style="301" customWidth="1"/>
    <col min="35" max="36" width="8.7109375" customWidth="1"/>
    <col min="37" max="37" width="6.85546875" customWidth="1"/>
  </cols>
  <sheetData>
    <row r="2" spans="2:36" ht="15.95" customHeight="1">
      <c r="B2" s="330">
        <v>40483</v>
      </c>
      <c r="C2" s="331" t="s">
        <v>71</v>
      </c>
      <c r="D2" s="332" t="s">
        <v>72</v>
      </c>
      <c r="E2" s="332" t="s">
        <v>73</v>
      </c>
      <c r="F2" s="332" t="s">
        <v>74</v>
      </c>
      <c r="G2" s="332" t="s">
        <v>75</v>
      </c>
      <c r="H2" s="333" t="s">
        <v>76</v>
      </c>
      <c r="I2" s="330">
        <v>40848</v>
      </c>
      <c r="J2" s="331" t="s">
        <v>71</v>
      </c>
      <c r="K2" s="332" t="s">
        <v>72</v>
      </c>
      <c r="L2" s="332" t="s">
        <v>73</v>
      </c>
      <c r="M2" s="332" t="s">
        <v>74</v>
      </c>
      <c r="N2" s="332" t="s">
        <v>75</v>
      </c>
      <c r="O2" s="333" t="s">
        <v>76</v>
      </c>
      <c r="P2" s="330">
        <v>41244</v>
      </c>
      <c r="Q2" s="331" t="s">
        <v>71</v>
      </c>
      <c r="R2" s="332" t="s">
        <v>72</v>
      </c>
      <c r="S2" s="332" t="s">
        <v>73</v>
      </c>
      <c r="T2" s="332" t="s">
        <v>74</v>
      </c>
      <c r="U2" s="332" t="s">
        <v>75</v>
      </c>
      <c r="V2" s="333" t="s">
        <v>76</v>
      </c>
      <c r="W2" s="330">
        <v>41609</v>
      </c>
      <c r="X2" s="331" t="s">
        <v>71</v>
      </c>
      <c r="Y2" s="332" t="s">
        <v>72</v>
      </c>
      <c r="Z2" s="332" t="s">
        <v>73</v>
      </c>
      <c r="AA2" s="332" t="s">
        <v>74</v>
      </c>
      <c r="AB2" s="332" t="s">
        <v>75</v>
      </c>
      <c r="AC2" s="333" t="s">
        <v>76</v>
      </c>
      <c r="AD2" s="330">
        <v>41979</v>
      </c>
      <c r="AE2" s="331" t="s">
        <v>71</v>
      </c>
      <c r="AF2" s="332" t="s">
        <v>72</v>
      </c>
      <c r="AG2" s="332" t="s">
        <v>73</v>
      </c>
      <c r="AH2" s="332" t="s">
        <v>74</v>
      </c>
      <c r="AI2" s="332" t="s">
        <v>75</v>
      </c>
      <c r="AJ2" s="333" t="s">
        <v>76</v>
      </c>
    </row>
    <row r="3" spans="2:36" ht="14.1" customHeight="1">
      <c r="B3" s="334"/>
      <c r="C3" s="335" t="s">
        <v>90</v>
      </c>
      <c r="D3" s="336">
        <v>26</v>
      </c>
      <c r="E3" s="336">
        <v>32</v>
      </c>
      <c r="F3" s="336">
        <v>28</v>
      </c>
      <c r="G3" s="336">
        <v>27</v>
      </c>
      <c r="H3" s="337">
        <f t="shared" ref="H3:H10" si="0">SUM(D3:G3)</f>
        <v>113</v>
      </c>
      <c r="I3" s="334"/>
      <c r="J3" s="335" t="s">
        <v>90</v>
      </c>
      <c r="K3" s="336">
        <v>34</v>
      </c>
      <c r="L3" s="336">
        <v>42</v>
      </c>
      <c r="M3" s="336">
        <v>27</v>
      </c>
      <c r="N3" s="336">
        <v>34</v>
      </c>
      <c r="O3" s="337">
        <f t="shared" ref="O3:O10" si="1">SUM(K3:N3)</f>
        <v>137</v>
      </c>
      <c r="P3" s="334"/>
      <c r="Q3" s="335" t="s">
        <v>90</v>
      </c>
      <c r="R3" s="336">
        <v>37</v>
      </c>
      <c r="S3" s="336">
        <v>59</v>
      </c>
      <c r="T3" s="336">
        <v>28</v>
      </c>
      <c r="U3" s="336">
        <v>35</v>
      </c>
      <c r="V3" s="337">
        <f t="shared" ref="V3:V10" si="2">SUM(R3:U3)</f>
        <v>159</v>
      </c>
      <c r="W3" s="334"/>
      <c r="X3" s="335" t="s">
        <v>90</v>
      </c>
      <c r="Y3" s="336">
        <v>18</v>
      </c>
      <c r="Z3" s="336">
        <v>24</v>
      </c>
      <c r="AA3" s="336">
        <v>26</v>
      </c>
      <c r="AB3" s="336">
        <v>25</v>
      </c>
      <c r="AC3" s="337">
        <f t="shared" ref="AC3:AC10" si="3">SUM(Y3:AB3)</f>
        <v>93</v>
      </c>
      <c r="AD3" s="334"/>
      <c r="AE3" s="335" t="s">
        <v>90</v>
      </c>
      <c r="AF3" s="336"/>
      <c r="AG3" s="336"/>
      <c r="AH3" s="336"/>
      <c r="AI3" s="336"/>
      <c r="AJ3" s="337">
        <f t="shared" ref="AJ3:AJ10" si="4">SUM(AF3:AI3)</f>
        <v>0</v>
      </c>
    </row>
    <row r="4" spans="2:36" ht="14.1" customHeight="1">
      <c r="B4" s="334"/>
      <c r="C4" s="335" t="s">
        <v>86</v>
      </c>
      <c r="D4" s="336">
        <v>4</v>
      </c>
      <c r="E4" s="336">
        <v>14</v>
      </c>
      <c r="F4" s="336">
        <v>4</v>
      </c>
      <c r="G4" s="336">
        <v>11</v>
      </c>
      <c r="H4" s="337">
        <f t="shared" si="0"/>
        <v>33</v>
      </c>
      <c r="I4" s="334"/>
      <c r="J4" s="335" t="s">
        <v>86</v>
      </c>
      <c r="K4" s="336">
        <v>0</v>
      </c>
      <c r="L4" s="336">
        <v>0</v>
      </c>
      <c r="M4" s="336">
        <v>0</v>
      </c>
      <c r="N4" s="336">
        <v>0</v>
      </c>
      <c r="O4" s="337">
        <f t="shared" si="1"/>
        <v>0</v>
      </c>
      <c r="P4" s="334"/>
      <c r="Q4" s="335" t="s">
        <v>86</v>
      </c>
      <c r="R4" s="336">
        <v>0</v>
      </c>
      <c r="S4" s="336">
        <v>0</v>
      </c>
      <c r="T4" s="336">
        <v>0</v>
      </c>
      <c r="U4" s="336">
        <v>0</v>
      </c>
      <c r="V4" s="337">
        <f t="shared" si="2"/>
        <v>0</v>
      </c>
      <c r="W4" s="334"/>
      <c r="X4" s="335" t="s">
        <v>86</v>
      </c>
      <c r="Y4" s="336">
        <v>0</v>
      </c>
      <c r="Z4" s="336">
        <v>0</v>
      </c>
      <c r="AA4" s="336">
        <v>0</v>
      </c>
      <c r="AB4" s="336">
        <v>0</v>
      </c>
      <c r="AC4" s="337">
        <f t="shared" si="3"/>
        <v>0</v>
      </c>
      <c r="AD4" s="334"/>
      <c r="AE4" s="335" t="s">
        <v>86</v>
      </c>
      <c r="AF4" s="336"/>
      <c r="AG4" s="336"/>
      <c r="AH4" s="336"/>
      <c r="AI4" s="336"/>
      <c r="AJ4" s="337">
        <f t="shared" si="4"/>
        <v>0</v>
      </c>
    </row>
    <row r="5" spans="2:36" ht="14.1" customHeight="1">
      <c r="B5" s="334"/>
      <c r="C5" s="335" t="s">
        <v>87</v>
      </c>
      <c r="D5" s="336">
        <v>9</v>
      </c>
      <c r="E5" s="336">
        <v>11</v>
      </c>
      <c r="F5" s="336">
        <v>3</v>
      </c>
      <c r="G5" s="336">
        <v>12</v>
      </c>
      <c r="H5" s="337">
        <f t="shared" si="0"/>
        <v>35</v>
      </c>
      <c r="I5" s="334"/>
      <c r="J5" s="335" t="s">
        <v>87</v>
      </c>
      <c r="K5" s="336">
        <v>7</v>
      </c>
      <c r="L5" s="336">
        <v>11</v>
      </c>
      <c r="M5" s="336">
        <v>7</v>
      </c>
      <c r="N5" s="336">
        <v>1</v>
      </c>
      <c r="O5" s="337">
        <f t="shared" si="1"/>
        <v>26</v>
      </c>
      <c r="P5" s="334"/>
      <c r="Q5" s="335" t="s">
        <v>87</v>
      </c>
      <c r="R5" s="336">
        <v>4</v>
      </c>
      <c r="S5" s="336">
        <v>9</v>
      </c>
      <c r="T5" s="336">
        <v>7</v>
      </c>
      <c r="U5" s="336">
        <v>9</v>
      </c>
      <c r="V5" s="337">
        <f t="shared" si="2"/>
        <v>29</v>
      </c>
      <c r="W5" s="334"/>
      <c r="X5" s="335" t="s">
        <v>87</v>
      </c>
      <c r="Y5" s="336">
        <v>2</v>
      </c>
      <c r="Z5" s="336">
        <v>10</v>
      </c>
      <c r="AA5" s="336">
        <v>7</v>
      </c>
      <c r="AB5" s="336">
        <v>13</v>
      </c>
      <c r="AC5" s="337">
        <f t="shared" si="3"/>
        <v>32</v>
      </c>
      <c r="AD5" s="334"/>
      <c r="AE5" s="335" t="s">
        <v>87</v>
      </c>
      <c r="AF5" s="336"/>
      <c r="AG5" s="336"/>
      <c r="AH5" s="336"/>
      <c r="AI5" s="336"/>
      <c r="AJ5" s="337">
        <f t="shared" si="4"/>
        <v>0</v>
      </c>
    </row>
    <row r="6" spans="2:36" ht="14.1" customHeight="1">
      <c r="B6" s="334"/>
      <c r="C6" s="335" t="s">
        <v>77</v>
      </c>
      <c r="D6" s="336">
        <v>11</v>
      </c>
      <c r="E6" s="336">
        <v>4</v>
      </c>
      <c r="F6" s="336">
        <v>3</v>
      </c>
      <c r="G6" s="336">
        <v>5</v>
      </c>
      <c r="H6" s="337">
        <f t="shared" si="0"/>
        <v>23</v>
      </c>
      <c r="I6" s="334"/>
      <c r="J6" s="335" t="s">
        <v>77</v>
      </c>
      <c r="K6" s="336">
        <v>7</v>
      </c>
      <c r="L6" s="336">
        <v>1</v>
      </c>
      <c r="M6" s="336">
        <v>0</v>
      </c>
      <c r="N6" s="336">
        <v>1</v>
      </c>
      <c r="O6" s="337">
        <f t="shared" si="1"/>
        <v>9</v>
      </c>
      <c r="P6" s="334"/>
      <c r="Q6" s="335" t="s">
        <v>77</v>
      </c>
      <c r="R6" s="336">
        <v>9</v>
      </c>
      <c r="S6" s="336">
        <v>3</v>
      </c>
      <c r="T6" s="336">
        <v>3</v>
      </c>
      <c r="U6" s="336">
        <v>1</v>
      </c>
      <c r="V6" s="337">
        <f t="shared" si="2"/>
        <v>16</v>
      </c>
      <c r="W6" s="334"/>
      <c r="X6" s="335" t="s">
        <v>77</v>
      </c>
      <c r="Y6" s="336">
        <v>1</v>
      </c>
      <c r="Z6" s="336">
        <v>0</v>
      </c>
      <c r="AA6" s="336">
        <v>4</v>
      </c>
      <c r="AB6" s="336">
        <v>2</v>
      </c>
      <c r="AC6" s="337">
        <f t="shared" si="3"/>
        <v>7</v>
      </c>
      <c r="AD6" s="334"/>
      <c r="AE6" s="397" t="s">
        <v>99</v>
      </c>
      <c r="AF6" s="336"/>
      <c r="AG6" s="336"/>
      <c r="AH6" s="336"/>
      <c r="AI6" s="336"/>
      <c r="AJ6" s="337">
        <f t="shared" si="4"/>
        <v>0</v>
      </c>
    </row>
    <row r="7" spans="2:36" ht="14.1" customHeight="1">
      <c r="B7" s="334"/>
      <c r="C7" s="335" t="s">
        <v>88</v>
      </c>
      <c r="D7" s="336">
        <v>10</v>
      </c>
      <c r="E7" s="336">
        <v>25</v>
      </c>
      <c r="F7" s="336">
        <v>7</v>
      </c>
      <c r="G7" s="336">
        <v>8</v>
      </c>
      <c r="H7" s="337">
        <f t="shared" si="0"/>
        <v>50</v>
      </c>
      <c r="I7" s="334"/>
      <c r="J7" s="335" t="s">
        <v>88</v>
      </c>
      <c r="K7" s="336">
        <v>24</v>
      </c>
      <c r="L7" s="336">
        <v>23</v>
      </c>
      <c r="M7" s="336">
        <v>10</v>
      </c>
      <c r="N7" s="336">
        <v>13</v>
      </c>
      <c r="O7" s="337">
        <f t="shared" si="1"/>
        <v>70</v>
      </c>
      <c r="P7" s="334"/>
      <c r="Q7" s="335" t="s">
        <v>88</v>
      </c>
      <c r="R7" s="336">
        <v>24</v>
      </c>
      <c r="S7" s="336">
        <v>21</v>
      </c>
      <c r="T7" s="336">
        <v>11</v>
      </c>
      <c r="U7" s="336">
        <v>11</v>
      </c>
      <c r="V7" s="337">
        <f t="shared" si="2"/>
        <v>67</v>
      </c>
      <c r="W7" s="334"/>
      <c r="X7" s="335" t="s">
        <v>88</v>
      </c>
      <c r="Y7" s="336">
        <v>13</v>
      </c>
      <c r="Z7" s="336">
        <v>15</v>
      </c>
      <c r="AA7" s="336">
        <v>27</v>
      </c>
      <c r="AB7" s="336">
        <v>25</v>
      </c>
      <c r="AC7" s="337">
        <f t="shared" si="3"/>
        <v>80</v>
      </c>
      <c r="AD7" s="334"/>
      <c r="AE7" s="335" t="s">
        <v>88</v>
      </c>
      <c r="AF7" s="336"/>
      <c r="AG7" s="336"/>
      <c r="AH7" s="336"/>
      <c r="AI7" s="336"/>
      <c r="AJ7" s="337">
        <f t="shared" si="4"/>
        <v>0</v>
      </c>
    </row>
    <row r="8" spans="2:36" ht="14.1" customHeight="1">
      <c r="B8" s="334"/>
      <c r="C8" s="335" t="s">
        <v>85</v>
      </c>
      <c r="D8" s="336"/>
      <c r="E8" s="336"/>
      <c r="F8" s="336"/>
      <c r="G8" s="336"/>
      <c r="H8" s="337">
        <f t="shared" si="0"/>
        <v>0</v>
      </c>
      <c r="I8" s="334"/>
      <c r="J8" s="335" t="s">
        <v>85</v>
      </c>
      <c r="K8" s="336">
        <v>20</v>
      </c>
      <c r="L8" s="336">
        <v>29</v>
      </c>
      <c r="M8" s="336">
        <v>6</v>
      </c>
      <c r="N8" s="336">
        <v>8</v>
      </c>
      <c r="O8" s="337">
        <f>SUM(K8:N8)</f>
        <v>63</v>
      </c>
      <c r="P8" s="334"/>
      <c r="Q8" s="335" t="s">
        <v>85</v>
      </c>
      <c r="R8" s="336">
        <v>10</v>
      </c>
      <c r="S8" s="336">
        <v>19</v>
      </c>
      <c r="T8" s="336">
        <v>7</v>
      </c>
      <c r="U8" s="336">
        <v>11</v>
      </c>
      <c r="V8" s="337">
        <f t="shared" si="2"/>
        <v>47</v>
      </c>
      <c r="W8" s="334"/>
      <c r="X8" s="335" t="s">
        <v>95</v>
      </c>
      <c r="Y8" s="336">
        <v>8</v>
      </c>
      <c r="Z8" s="336">
        <v>9</v>
      </c>
      <c r="AA8" s="336">
        <v>6</v>
      </c>
      <c r="AB8" s="336">
        <v>6</v>
      </c>
      <c r="AC8" s="337">
        <f t="shared" si="3"/>
        <v>29</v>
      </c>
      <c r="AD8" s="334"/>
      <c r="AE8" s="335" t="s">
        <v>95</v>
      </c>
      <c r="AF8" s="336"/>
      <c r="AG8" s="336"/>
      <c r="AH8" s="336"/>
      <c r="AI8" s="336"/>
      <c r="AJ8" s="337">
        <f t="shared" si="4"/>
        <v>0</v>
      </c>
    </row>
    <row r="9" spans="2:36" ht="14.1" customHeight="1">
      <c r="B9" s="334"/>
      <c r="C9" s="335"/>
      <c r="D9" s="336"/>
      <c r="E9" s="336"/>
      <c r="F9" s="336"/>
      <c r="G9" s="336"/>
      <c r="H9" s="337">
        <f t="shared" si="0"/>
        <v>0</v>
      </c>
      <c r="I9" s="334"/>
      <c r="J9" s="335"/>
      <c r="K9" s="336"/>
      <c r="L9" s="336"/>
      <c r="M9" s="336"/>
      <c r="N9" s="336"/>
      <c r="O9" s="337">
        <f>SUM(K9:N9)</f>
        <v>0</v>
      </c>
      <c r="P9" s="334"/>
      <c r="Q9" s="335"/>
      <c r="R9" s="336"/>
      <c r="S9" s="336"/>
      <c r="T9" s="336"/>
      <c r="U9" s="336"/>
      <c r="V9" s="337">
        <f t="shared" si="2"/>
        <v>0</v>
      </c>
      <c r="W9" s="334"/>
      <c r="X9" s="335" t="s">
        <v>85</v>
      </c>
      <c r="Y9" s="336">
        <v>5</v>
      </c>
      <c r="Z9" s="336">
        <v>14</v>
      </c>
      <c r="AA9" s="336">
        <v>3</v>
      </c>
      <c r="AB9" s="336">
        <v>12</v>
      </c>
      <c r="AC9" s="337">
        <f t="shared" si="3"/>
        <v>34</v>
      </c>
      <c r="AD9" s="334"/>
      <c r="AE9" s="335" t="s">
        <v>85</v>
      </c>
      <c r="AF9" s="336"/>
      <c r="AG9" s="336"/>
      <c r="AH9" s="336"/>
      <c r="AI9" s="336"/>
      <c r="AJ9" s="337">
        <f t="shared" si="4"/>
        <v>0</v>
      </c>
    </row>
    <row r="10" spans="2:36" ht="14.1" customHeight="1">
      <c r="B10" s="334"/>
      <c r="C10" s="338" t="s">
        <v>76</v>
      </c>
      <c r="D10" s="339">
        <f>SUM(D3:D9)</f>
        <v>60</v>
      </c>
      <c r="E10" s="339">
        <f>SUM(E3:E9)</f>
        <v>86</v>
      </c>
      <c r="F10" s="339">
        <f>SUM(F3:F9)</f>
        <v>45</v>
      </c>
      <c r="G10" s="339">
        <f>SUM(G3:G9)</f>
        <v>63</v>
      </c>
      <c r="H10" s="382">
        <f t="shared" si="0"/>
        <v>254</v>
      </c>
      <c r="I10" s="334"/>
      <c r="J10" s="338" t="s">
        <v>76</v>
      </c>
      <c r="K10" s="339">
        <f>SUM(K3:K9)</f>
        <v>92</v>
      </c>
      <c r="L10" s="339">
        <f>SUM(L3:L9)</f>
        <v>106</v>
      </c>
      <c r="M10" s="339">
        <f>SUM(M3:M9)</f>
        <v>50</v>
      </c>
      <c r="N10" s="339">
        <f>SUM(N3:N9)</f>
        <v>57</v>
      </c>
      <c r="O10" s="382">
        <f t="shared" si="1"/>
        <v>305</v>
      </c>
      <c r="P10" s="334"/>
      <c r="Q10" s="338" t="s">
        <v>76</v>
      </c>
      <c r="R10" s="339">
        <f>SUM(R3:R9)</f>
        <v>84</v>
      </c>
      <c r="S10" s="339">
        <f>SUM(S3:S9)</f>
        <v>111</v>
      </c>
      <c r="T10" s="339">
        <f>SUM(T3:T9)</f>
        <v>56</v>
      </c>
      <c r="U10" s="339">
        <f>SUM(U3:U9)</f>
        <v>67</v>
      </c>
      <c r="V10" s="395">
        <f t="shared" si="2"/>
        <v>318</v>
      </c>
      <c r="W10" s="334"/>
      <c r="X10" s="338" t="s">
        <v>76</v>
      </c>
      <c r="Y10" s="339">
        <f>SUM(Y3:Y9)</f>
        <v>47</v>
      </c>
      <c r="Z10" s="339">
        <f>SUM(Z3:Z9)</f>
        <v>72</v>
      </c>
      <c r="AA10" s="339">
        <f>SUM(AA3:AA9)</f>
        <v>73</v>
      </c>
      <c r="AB10" s="339">
        <f>SUM(AB3:AB9)</f>
        <v>83</v>
      </c>
      <c r="AC10" s="395">
        <f t="shared" si="3"/>
        <v>275</v>
      </c>
      <c r="AD10" s="334"/>
      <c r="AE10" s="338" t="s">
        <v>76</v>
      </c>
      <c r="AF10" s="339">
        <f>SUM(AF3:AF9)</f>
        <v>0</v>
      </c>
      <c r="AG10" s="339">
        <f>SUM(AG3:AG9)</f>
        <v>0</v>
      </c>
      <c r="AH10" s="339">
        <f>SUM(AH3:AH9)</f>
        <v>0</v>
      </c>
      <c r="AI10" s="339">
        <f>SUM(AI3:AI9)</f>
        <v>0</v>
      </c>
      <c r="AJ10" s="383">
        <f t="shared" si="4"/>
        <v>0</v>
      </c>
    </row>
    <row r="11" spans="2:36" ht="14.1" customHeight="1"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</row>
    <row r="12" spans="2:36" ht="14.1" customHeight="1">
      <c r="B12" s="330">
        <v>40483</v>
      </c>
      <c r="C12" s="418" t="s">
        <v>78</v>
      </c>
      <c r="D12" s="332" t="s">
        <v>72</v>
      </c>
      <c r="E12" s="332" t="s">
        <v>73</v>
      </c>
      <c r="F12" s="332" t="s">
        <v>74</v>
      </c>
      <c r="G12" s="332" t="s">
        <v>75</v>
      </c>
      <c r="H12" s="333" t="s">
        <v>76</v>
      </c>
      <c r="I12" s="330">
        <v>40848</v>
      </c>
      <c r="J12" s="418" t="s">
        <v>78</v>
      </c>
      <c r="K12" s="332" t="s">
        <v>72</v>
      </c>
      <c r="L12" s="332" t="s">
        <v>73</v>
      </c>
      <c r="M12" s="332" t="s">
        <v>74</v>
      </c>
      <c r="N12" s="332" t="s">
        <v>75</v>
      </c>
      <c r="O12" s="333" t="s">
        <v>76</v>
      </c>
      <c r="P12" s="330">
        <v>41244</v>
      </c>
      <c r="Q12" s="418" t="s">
        <v>78</v>
      </c>
      <c r="R12" s="332" t="s">
        <v>72</v>
      </c>
      <c r="S12" s="332" t="s">
        <v>73</v>
      </c>
      <c r="T12" s="332" t="s">
        <v>74</v>
      </c>
      <c r="U12" s="332" t="s">
        <v>75</v>
      </c>
      <c r="V12" s="333" t="s">
        <v>76</v>
      </c>
      <c r="W12" s="330">
        <v>41609</v>
      </c>
      <c r="X12" s="418" t="s">
        <v>78</v>
      </c>
      <c r="Y12" s="332" t="s">
        <v>72</v>
      </c>
      <c r="Z12" s="332" t="s">
        <v>73</v>
      </c>
      <c r="AA12" s="332" t="s">
        <v>74</v>
      </c>
      <c r="AB12" s="332" t="s">
        <v>75</v>
      </c>
      <c r="AC12" s="333" t="s">
        <v>76</v>
      </c>
      <c r="AD12" s="330">
        <v>41979</v>
      </c>
      <c r="AE12" s="418" t="s">
        <v>78</v>
      </c>
      <c r="AF12" s="332" t="s">
        <v>72</v>
      </c>
      <c r="AG12" s="332" t="s">
        <v>73</v>
      </c>
      <c r="AH12" s="332" t="s">
        <v>74</v>
      </c>
      <c r="AI12" s="332" t="s">
        <v>75</v>
      </c>
      <c r="AJ12" s="333" t="s">
        <v>76</v>
      </c>
    </row>
    <row r="13" spans="2:36" ht="14.1" customHeight="1">
      <c r="B13" s="334"/>
      <c r="C13" s="335" t="s">
        <v>90</v>
      </c>
      <c r="D13" s="336">
        <v>21</v>
      </c>
      <c r="E13" s="336">
        <v>21</v>
      </c>
      <c r="F13" s="336">
        <v>20</v>
      </c>
      <c r="G13" s="336">
        <v>19</v>
      </c>
      <c r="H13" s="337">
        <f t="shared" ref="H13:H19" si="5">SUM(D13:G13)</f>
        <v>81</v>
      </c>
      <c r="I13" s="334"/>
      <c r="J13" s="335" t="s">
        <v>90</v>
      </c>
      <c r="K13" s="336">
        <v>26</v>
      </c>
      <c r="L13" s="336">
        <v>31</v>
      </c>
      <c r="M13" s="336">
        <v>16</v>
      </c>
      <c r="N13" s="336">
        <v>22</v>
      </c>
      <c r="O13" s="337">
        <f t="shared" ref="O13:O19" si="6">SUM(K13:N13)</f>
        <v>95</v>
      </c>
      <c r="P13" s="334"/>
      <c r="Q13" s="335" t="s">
        <v>90</v>
      </c>
      <c r="R13" s="336">
        <v>21</v>
      </c>
      <c r="S13" s="336">
        <v>36</v>
      </c>
      <c r="T13" s="336">
        <v>15</v>
      </c>
      <c r="U13" s="336">
        <v>19</v>
      </c>
      <c r="V13" s="337">
        <f t="shared" ref="V13:V19" si="7">SUM(R13:U13)</f>
        <v>91</v>
      </c>
      <c r="W13" s="334"/>
      <c r="X13" s="335" t="s">
        <v>90</v>
      </c>
      <c r="Y13" s="336">
        <v>10</v>
      </c>
      <c r="Z13" s="336">
        <v>13</v>
      </c>
      <c r="AA13" s="336">
        <v>14</v>
      </c>
      <c r="AB13" s="336">
        <v>20</v>
      </c>
      <c r="AC13" s="337">
        <f t="shared" ref="AC13:AC19" si="8">SUM(Y13:AB13)</f>
        <v>57</v>
      </c>
      <c r="AD13" s="334"/>
      <c r="AE13" s="335" t="s">
        <v>90</v>
      </c>
      <c r="AF13" s="336"/>
      <c r="AG13" s="336"/>
      <c r="AH13" s="336"/>
      <c r="AI13" s="336"/>
      <c r="AJ13" s="337">
        <f t="shared" ref="AJ13:AJ19" si="9">SUM(AF13:AI13)</f>
        <v>0</v>
      </c>
    </row>
    <row r="14" spans="2:36" ht="14.1" customHeight="1">
      <c r="B14" s="334"/>
      <c r="C14" s="335" t="s">
        <v>86</v>
      </c>
      <c r="D14" s="336">
        <v>2</v>
      </c>
      <c r="E14" s="336">
        <v>11</v>
      </c>
      <c r="F14" s="336">
        <v>4</v>
      </c>
      <c r="G14" s="336">
        <v>9</v>
      </c>
      <c r="H14" s="337">
        <f t="shared" si="5"/>
        <v>26</v>
      </c>
      <c r="I14" s="334"/>
      <c r="J14" s="335" t="s">
        <v>86</v>
      </c>
      <c r="K14" s="336">
        <v>0</v>
      </c>
      <c r="L14" s="336">
        <v>0</v>
      </c>
      <c r="M14" s="336">
        <v>0</v>
      </c>
      <c r="N14" s="336">
        <v>0</v>
      </c>
      <c r="O14" s="337">
        <f t="shared" si="6"/>
        <v>0</v>
      </c>
      <c r="P14" s="334"/>
      <c r="Q14" s="335" t="s">
        <v>86</v>
      </c>
      <c r="R14" s="336">
        <v>0</v>
      </c>
      <c r="S14" s="336">
        <v>0</v>
      </c>
      <c r="T14" s="336">
        <v>0</v>
      </c>
      <c r="U14" s="336">
        <v>0</v>
      </c>
      <c r="V14" s="337">
        <f t="shared" si="7"/>
        <v>0</v>
      </c>
      <c r="W14" s="334"/>
      <c r="X14" s="335" t="s">
        <v>86</v>
      </c>
      <c r="Y14" s="336">
        <v>0</v>
      </c>
      <c r="Z14" s="336">
        <v>0</v>
      </c>
      <c r="AA14" s="336">
        <v>0</v>
      </c>
      <c r="AB14" s="336">
        <v>0</v>
      </c>
      <c r="AC14" s="337">
        <f t="shared" si="8"/>
        <v>0</v>
      </c>
      <c r="AD14" s="334"/>
      <c r="AE14" s="335" t="s">
        <v>86</v>
      </c>
      <c r="AF14" s="336"/>
      <c r="AG14" s="336"/>
      <c r="AH14" s="336"/>
      <c r="AI14" s="336"/>
      <c r="AJ14" s="337">
        <f t="shared" si="9"/>
        <v>0</v>
      </c>
    </row>
    <row r="15" spans="2:36" ht="14.1" customHeight="1">
      <c r="B15" s="334"/>
      <c r="C15" s="335" t="s">
        <v>87</v>
      </c>
      <c r="D15" s="336">
        <v>9</v>
      </c>
      <c r="E15" s="336">
        <v>12</v>
      </c>
      <c r="F15" s="336">
        <v>5</v>
      </c>
      <c r="G15" s="336">
        <v>12</v>
      </c>
      <c r="H15" s="337">
        <f t="shared" si="5"/>
        <v>38</v>
      </c>
      <c r="I15" s="334"/>
      <c r="J15" s="335" t="s">
        <v>87</v>
      </c>
      <c r="K15" s="336">
        <v>11</v>
      </c>
      <c r="L15" s="336">
        <v>12</v>
      </c>
      <c r="M15" s="336">
        <v>9</v>
      </c>
      <c r="N15" s="336">
        <v>6</v>
      </c>
      <c r="O15" s="337">
        <f t="shared" si="6"/>
        <v>38</v>
      </c>
      <c r="P15" s="334"/>
      <c r="Q15" s="335" t="s">
        <v>87</v>
      </c>
      <c r="R15" s="336">
        <v>6</v>
      </c>
      <c r="S15" s="336">
        <v>11</v>
      </c>
      <c r="T15" s="336">
        <v>8</v>
      </c>
      <c r="U15" s="336">
        <v>10</v>
      </c>
      <c r="V15" s="337">
        <f t="shared" si="7"/>
        <v>35</v>
      </c>
      <c r="W15" s="334"/>
      <c r="X15" s="335" t="s">
        <v>87</v>
      </c>
      <c r="Y15" s="336">
        <v>4</v>
      </c>
      <c r="Z15" s="336">
        <v>9</v>
      </c>
      <c r="AA15" s="336">
        <v>8</v>
      </c>
      <c r="AB15" s="336">
        <v>14</v>
      </c>
      <c r="AC15" s="337">
        <f t="shared" si="8"/>
        <v>35</v>
      </c>
      <c r="AD15" s="334"/>
      <c r="AE15" s="335" t="s">
        <v>87</v>
      </c>
      <c r="AF15" s="336"/>
      <c r="AG15" s="336"/>
      <c r="AH15" s="336"/>
      <c r="AI15" s="336"/>
      <c r="AJ15" s="337">
        <f t="shared" si="9"/>
        <v>0</v>
      </c>
    </row>
    <row r="16" spans="2:36" ht="14.1" customHeight="1">
      <c r="B16" s="334"/>
      <c r="C16" s="335" t="s">
        <v>77</v>
      </c>
      <c r="D16" s="336">
        <v>7</v>
      </c>
      <c r="E16" s="336">
        <v>1</v>
      </c>
      <c r="F16" s="336">
        <v>3</v>
      </c>
      <c r="G16" s="336">
        <v>1</v>
      </c>
      <c r="H16" s="337">
        <f t="shared" si="5"/>
        <v>12</v>
      </c>
      <c r="I16" s="334"/>
      <c r="J16" s="335" t="s">
        <v>77</v>
      </c>
      <c r="K16" s="336">
        <v>10</v>
      </c>
      <c r="L16" s="336">
        <v>5</v>
      </c>
      <c r="M16" s="336">
        <v>1</v>
      </c>
      <c r="N16" s="336">
        <v>1</v>
      </c>
      <c r="O16" s="337">
        <f t="shared" si="6"/>
        <v>17</v>
      </c>
      <c r="P16" s="334"/>
      <c r="Q16" s="335" t="s">
        <v>77</v>
      </c>
      <c r="R16" s="336">
        <v>8</v>
      </c>
      <c r="S16" s="336">
        <v>3</v>
      </c>
      <c r="T16" s="336">
        <v>2</v>
      </c>
      <c r="U16" s="336">
        <v>1</v>
      </c>
      <c r="V16" s="337">
        <f t="shared" si="7"/>
        <v>14</v>
      </c>
      <c r="W16" s="334"/>
      <c r="X16" s="335" t="s">
        <v>77</v>
      </c>
      <c r="Y16" s="336">
        <v>1</v>
      </c>
      <c r="Z16" s="336">
        <v>1</v>
      </c>
      <c r="AA16" s="336">
        <v>6</v>
      </c>
      <c r="AB16" s="336">
        <v>2</v>
      </c>
      <c r="AC16" s="337">
        <f t="shared" si="8"/>
        <v>10</v>
      </c>
      <c r="AD16" s="334"/>
      <c r="AE16" s="397" t="s">
        <v>99</v>
      </c>
      <c r="AF16" s="336"/>
      <c r="AG16" s="336"/>
      <c r="AH16" s="336"/>
      <c r="AI16" s="336"/>
      <c r="AJ16" s="337">
        <f t="shared" si="9"/>
        <v>0</v>
      </c>
    </row>
    <row r="17" spans="2:36" ht="14.1" customHeight="1">
      <c r="B17" s="334"/>
      <c r="C17" s="335" t="s">
        <v>88</v>
      </c>
      <c r="D17" s="336">
        <v>8</v>
      </c>
      <c r="E17" s="336">
        <v>18</v>
      </c>
      <c r="F17" s="336">
        <v>6</v>
      </c>
      <c r="G17" s="336">
        <v>8</v>
      </c>
      <c r="H17" s="337">
        <f t="shared" si="5"/>
        <v>40</v>
      </c>
      <c r="I17" s="334"/>
      <c r="J17" s="335" t="s">
        <v>88</v>
      </c>
      <c r="K17" s="336">
        <v>18</v>
      </c>
      <c r="L17" s="336">
        <v>19</v>
      </c>
      <c r="M17" s="336">
        <v>6</v>
      </c>
      <c r="N17" s="336">
        <v>9</v>
      </c>
      <c r="O17" s="337">
        <f t="shared" si="6"/>
        <v>52</v>
      </c>
      <c r="P17" s="334"/>
      <c r="Q17" s="335" t="s">
        <v>88</v>
      </c>
      <c r="R17" s="336">
        <v>16</v>
      </c>
      <c r="S17" s="336">
        <v>14</v>
      </c>
      <c r="T17" s="336">
        <v>6</v>
      </c>
      <c r="U17" s="336">
        <v>8</v>
      </c>
      <c r="V17" s="337">
        <f t="shared" si="7"/>
        <v>44</v>
      </c>
      <c r="W17" s="334"/>
      <c r="X17" s="335" t="s">
        <v>88</v>
      </c>
      <c r="Y17" s="336">
        <v>8</v>
      </c>
      <c r="Z17" s="336">
        <v>6</v>
      </c>
      <c r="AA17" s="336">
        <v>16</v>
      </c>
      <c r="AB17" s="336">
        <v>22</v>
      </c>
      <c r="AC17" s="337">
        <f t="shared" si="8"/>
        <v>52</v>
      </c>
      <c r="AD17" s="334"/>
      <c r="AE17" s="335" t="s">
        <v>88</v>
      </c>
      <c r="AF17" s="336"/>
      <c r="AG17" s="336"/>
      <c r="AH17" s="336"/>
      <c r="AI17" s="336"/>
      <c r="AJ17" s="337">
        <f t="shared" si="9"/>
        <v>0</v>
      </c>
    </row>
    <row r="18" spans="2:36" ht="14.1" customHeight="1">
      <c r="B18" s="334"/>
      <c r="C18" s="335" t="s">
        <v>85</v>
      </c>
      <c r="D18" s="336"/>
      <c r="E18" s="336"/>
      <c r="F18" s="336"/>
      <c r="G18" s="336"/>
      <c r="H18" s="337">
        <f t="shared" si="5"/>
        <v>0</v>
      </c>
      <c r="I18" s="334"/>
      <c r="J18" s="335" t="s">
        <v>85</v>
      </c>
      <c r="K18" s="336">
        <v>3</v>
      </c>
      <c r="L18" s="336">
        <v>6</v>
      </c>
      <c r="M18" s="336">
        <v>0</v>
      </c>
      <c r="N18" s="336">
        <v>1</v>
      </c>
      <c r="O18" s="337">
        <f t="shared" si="6"/>
        <v>10</v>
      </c>
      <c r="P18" s="334"/>
      <c r="Q18" s="335" t="s">
        <v>85</v>
      </c>
      <c r="R18" s="336">
        <v>4</v>
      </c>
      <c r="S18" s="336">
        <v>2</v>
      </c>
      <c r="T18" s="336">
        <v>2</v>
      </c>
      <c r="U18" s="336">
        <v>4</v>
      </c>
      <c r="V18" s="337">
        <f t="shared" si="7"/>
        <v>12</v>
      </c>
      <c r="W18" s="334"/>
      <c r="X18" s="397" t="s">
        <v>95</v>
      </c>
      <c r="Y18" s="336">
        <v>6</v>
      </c>
      <c r="Z18" s="336">
        <v>4</v>
      </c>
      <c r="AA18" s="336">
        <v>3</v>
      </c>
      <c r="AB18" s="336">
        <v>5</v>
      </c>
      <c r="AC18" s="337">
        <f t="shared" si="8"/>
        <v>18</v>
      </c>
      <c r="AD18" s="334"/>
      <c r="AE18" s="397" t="s">
        <v>95</v>
      </c>
      <c r="AF18" s="336"/>
      <c r="AG18" s="336"/>
      <c r="AH18" s="336"/>
      <c r="AI18" s="336"/>
      <c r="AJ18" s="337">
        <f t="shared" si="9"/>
        <v>0</v>
      </c>
    </row>
    <row r="19" spans="2:36" ht="14.1" customHeight="1">
      <c r="B19" s="334"/>
      <c r="C19" s="335"/>
      <c r="D19" s="336"/>
      <c r="E19" s="336"/>
      <c r="F19" s="336"/>
      <c r="G19" s="336"/>
      <c r="H19" s="337">
        <f t="shared" si="5"/>
        <v>0</v>
      </c>
      <c r="I19" s="334"/>
      <c r="J19" s="335"/>
      <c r="K19" s="336"/>
      <c r="L19" s="336"/>
      <c r="M19" s="336"/>
      <c r="N19" s="336"/>
      <c r="O19" s="337">
        <f t="shared" si="6"/>
        <v>0</v>
      </c>
      <c r="P19" s="334"/>
      <c r="Q19" s="335"/>
      <c r="R19" s="336"/>
      <c r="S19" s="336"/>
      <c r="T19" s="336"/>
      <c r="U19" s="336"/>
      <c r="V19" s="337">
        <f t="shared" si="7"/>
        <v>0</v>
      </c>
      <c r="W19" s="334"/>
      <c r="X19" s="335" t="s">
        <v>85</v>
      </c>
      <c r="Y19" s="336">
        <v>1</v>
      </c>
      <c r="Z19" s="336">
        <v>2</v>
      </c>
      <c r="AA19" s="336">
        <v>1</v>
      </c>
      <c r="AB19" s="336">
        <v>5</v>
      </c>
      <c r="AC19" s="337">
        <f t="shared" si="8"/>
        <v>9</v>
      </c>
      <c r="AD19" s="334"/>
      <c r="AE19" s="335" t="s">
        <v>85</v>
      </c>
      <c r="AF19" s="336"/>
      <c r="AG19" s="336"/>
      <c r="AH19" s="336"/>
      <c r="AI19" s="336"/>
      <c r="AJ19" s="337">
        <f t="shared" si="9"/>
        <v>0</v>
      </c>
    </row>
    <row r="20" spans="2:36" ht="14.1" customHeight="1">
      <c r="B20" s="334"/>
      <c r="C20" s="338" t="s">
        <v>76</v>
      </c>
      <c r="D20" s="339">
        <f>SUM(D13:D19)</f>
        <v>47</v>
      </c>
      <c r="E20" s="339">
        <f>SUM(E13:E19)</f>
        <v>63</v>
      </c>
      <c r="F20" s="339">
        <f>SUM(F13:F19)</f>
        <v>38</v>
      </c>
      <c r="G20" s="339">
        <f>SUM(G13:G19)</f>
        <v>49</v>
      </c>
      <c r="H20" s="382">
        <f>SUM(H13:H19)</f>
        <v>197</v>
      </c>
      <c r="I20" s="334"/>
      <c r="J20" s="338" t="s">
        <v>76</v>
      </c>
      <c r="K20" s="339">
        <f>SUM(K13:K19)</f>
        <v>68</v>
      </c>
      <c r="L20" s="339">
        <f>SUM(L13:L19)</f>
        <v>73</v>
      </c>
      <c r="M20" s="339">
        <f>SUM(M13:M19)</f>
        <v>32</v>
      </c>
      <c r="N20" s="339">
        <f>SUM(N13:N19)</f>
        <v>39</v>
      </c>
      <c r="O20" s="382">
        <f>SUM(O13:O19)</f>
        <v>212</v>
      </c>
      <c r="P20" s="334"/>
      <c r="Q20" s="338" t="s">
        <v>76</v>
      </c>
      <c r="R20" s="339">
        <f>SUM(R13:R19)</f>
        <v>55</v>
      </c>
      <c r="S20" s="339">
        <f>SUM(S13:S19)</f>
        <v>66</v>
      </c>
      <c r="T20" s="339">
        <f>SUM(T13:T19)</f>
        <v>33</v>
      </c>
      <c r="U20" s="339">
        <f>SUM(U13:U19)</f>
        <v>42</v>
      </c>
      <c r="V20" s="395">
        <f>SUM(V13:V19)</f>
        <v>196</v>
      </c>
      <c r="W20" s="334"/>
      <c r="X20" s="338" t="s">
        <v>76</v>
      </c>
      <c r="Y20" s="339">
        <f>SUM(Y13:Y19)</f>
        <v>30</v>
      </c>
      <c r="Z20" s="339">
        <f>SUM(Z13:Z19)</f>
        <v>35</v>
      </c>
      <c r="AA20" s="339">
        <f>SUM(AA13:AA19)</f>
        <v>48</v>
      </c>
      <c r="AB20" s="339">
        <f>SUM(AB13:AB19)</f>
        <v>68</v>
      </c>
      <c r="AC20" s="395">
        <f>SUM(AC13:AC19)</f>
        <v>181</v>
      </c>
      <c r="AD20" s="334"/>
      <c r="AE20" s="338" t="s">
        <v>76</v>
      </c>
      <c r="AF20" s="339">
        <f>SUM(AF13:AF19)</f>
        <v>0</v>
      </c>
      <c r="AG20" s="339">
        <f>SUM(AG13:AG19)</f>
        <v>0</v>
      </c>
      <c r="AH20" s="339">
        <f>SUM(AH13:AH19)</f>
        <v>0</v>
      </c>
      <c r="AI20" s="339">
        <f>SUM(AI13:AI19)</f>
        <v>0</v>
      </c>
      <c r="AJ20" s="383">
        <f>SUM(AJ13:AJ19)</f>
        <v>0</v>
      </c>
    </row>
    <row r="21" spans="2:36" ht="14.1" customHeight="1"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</row>
    <row r="22" spans="2:36" ht="14.1" customHeight="1">
      <c r="B22" s="330">
        <v>40483</v>
      </c>
      <c r="C22" s="331" t="s">
        <v>79</v>
      </c>
      <c r="D22" s="332" t="s">
        <v>72</v>
      </c>
      <c r="E22" s="332" t="s">
        <v>73</v>
      </c>
      <c r="F22" s="332" t="s">
        <v>74</v>
      </c>
      <c r="G22" s="332" t="s">
        <v>75</v>
      </c>
      <c r="H22" s="333" t="s">
        <v>76</v>
      </c>
      <c r="I22" s="330">
        <v>40848</v>
      </c>
      <c r="J22" s="331" t="s">
        <v>79</v>
      </c>
      <c r="K22" s="332" t="s">
        <v>72</v>
      </c>
      <c r="L22" s="332" t="s">
        <v>73</v>
      </c>
      <c r="M22" s="332" t="s">
        <v>74</v>
      </c>
      <c r="N22" s="332" t="s">
        <v>75</v>
      </c>
      <c r="O22" s="333" t="s">
        <v>76</v>
      </c>
      <c r="P22" s="330">
        <v>41244</v>
      </c>
      <c r="Q22" s="331" t="s">
        <v>79</v>
      </c>
      <c r="R22" s="332" t="s">
        <v>72</v>
      </c>
      <c r="S22" s="332" t="s">
        <v>73</v>
      </c>
      <c r="T22" s="332" t="s">
        <v>74</v>
      </c>
      <c r="U22" s="332" t="s">
        <v>75</v>
      </c>
      <c r="V22" s="333" t="s">
        <v>76</v>
      </c>
      <c r="W22" s="330">
        <v>41609</v>
      </c>
      <c r="X22" s="331" t="s">
        <v>79</v>
      </c>
      <c r="Y22" s="332" t="s">
        <v>72</v>
      </c>
      <c r="Z22" s="332" t="s">
        <v>73</v>
      </c>
      <c r="AA22" s="332" t="s">
        <v>74</v>
      </c>
      <c r="AB22" s="332" t="s">
        <v>75</v>
      </c>
      <c r="AC22" s="333" t="s">
        <v>76</v>
      </c>
      <c r="AD22" s="330">
        <v>41979</v>
      </c>
      <c r="AE22" s="331" t="s">
        <v>79</v>
      </c>
      <c r="AF22" s="332" t="s">
        <v>72</v>
      </c>
      <c r="AG22" s="332" t="s">
        <v>73</v>
      </c>
      <c r="AH22" s="332" t="s">
        <v>74</v>
      </c>
      <c r="AI22" s="332" t="s">
        <v>75</v>
      </c>
      <c r="AJ22" s="333" t="s">
        <v>76</v>
      </c>
    </row>
    <row r="23" spans="2:36" ht="14.1" customHeight="1">
      <c r="B23" s="334"/>
      <c r="C23" s="335" t="s">
        <v>80</v>
      </c>
      <c r="D23" s="336">
        <v>28</v>
      </c>
      <c r="E23" s="336">
        <v>30</v>
      </c>
      <c r="F23" s="336">
        <v>20</v>
      </c>
      <c r="G23" s="336">
        <v>25</v>
      </c>
      <c r="H23" s="337">
        <f t="shared" ref="H23:H28" si="10">SUM(D23:G23)</f>
        <v>103</v>
      </c>
      <c r="I23" s="334"/>
      <c r="J23" s="335" t="s">
        <v>80</v>
      </c>
      <c r="K23" s="336">
        <v>45</v>
      </c>
      <c r="L23" s="336">
        <v>44</v>
      </c>
      <c r="M23" s="336">
        <v>22</v>
      </c>
      <c r="N23" s="336">
        <v>32</v>
      </c>
      <c r="O23" s="337">
        <f t="shared" ref="O23:O28" si="11">SUM(K23:N23)</f>
        <v>143</v>
      </c>
      <c r="P23" s="334"/>
      <c r="Q23" s="335" t="s">
        <v>80</v>
      </c>
      <c r="R23" s="336">
        <v>25</v>
      </c>
      <c r="S23" s="336">
        <v>30</v>
      </c>
      <c r="T23" s="336">
        <v>16</v>
      </c>
      <c r="U23" s="336">
        <v>21</v>
      </c>
      <c r="V23" s="337">
        <f t="shared" ref="V23:V28" si="12">SUM(R23:U23)</f>
        <v>92</v>
      </c>
      <c r="W23" s="334"/>
      <c r="X23" s="335" t="s">
        <v>80</v>
      </c>
      <c r="Y23" s="336">
        <v>17</v>
      </c>
      <c r="Z23" s="336">
        <v>16</v>
      </c>
      <c r="AA23" s="336">
        <v>27</v>
      </c>
      <c r="AB23" s="336">
        <v>32</v>
      </c>
      <c r="AC23" s="337">
        <f t="shared" ref="AC23:AC28" si="13">SUM(Y23:AB23)</f>
        <v>92</v>
      </c>
      <c r="AD23" s="334"/>
      <c r="AE23" s="335" t="s">
        <v>80</v>
      </c>
      <c r="AF23" s="336"/>
      <c r="AG23" s="336"/>
      <c r="AH23" s="336"/>
      <c r="AI23" s="336"/>
      <c r="AJ23" s="337">
        <f t="shared" ref="AJ23:AJ28" si="14">SUM(AF23:AI23)</f>
        <v>0</v>
      </c>
    </row>
    <row r="24" spans="2:36" ht="14.1" customHeight="1">
      <c r="B24" s="334"/>
      <c r="C24" s="335" t="s">
        <v>81</v>
      </c>
      <c r="D24" s="336">
        <v>17</v>
      </c>
      <c r="E24" s="336">
        <v>33</v>
      </c>
      <c r="F24" s="336">
        <v>18</v>
      </c>
      <c r="G24" s="336">
        <v>24</v>
      </c>
      <c r="H24" s="337">
        <f t="shared" si="10"/>
        <v>92</v>
      </c>
      <c r="I24" s="334"/>
      <c r="J24" s="335" t="s">
        <v>81</v>
      </c>
      <c r="K24" s="336">
        <v>23</v>
      </c>
      <c r="L24" s="336">
        <v>28</v>
      </c>
      <c r="M24" s="336">
        <v>9</v>
      </c>
      <c r="N24" s="336">
        <v>7</v>
      </c>
      <c r="O24" s="337">
        <f t="shared" si="11"/>
        <v>67</v>
      </c>
      <c r="P24" s="334"/>
      <c r="Q24" s="335" t="s">
        <v>81</v>
      </c>
      <c r="R24" s="336">
        <v>30</v>
      </c>
      <c r="S24" s="336">
        <v>36</v>
      </c>
      <c r="T24" s="336">
        <v>17</v>
      </c>
      <c r="U24" s="336">
        <v>21</v>
      </c>
      <c r="V24" s="337">
        <f t="shared" si="12"/>
        <v>104</v>
      </c>
      <c r="W24" s="334"/>
      <c r="X24" s="335" t="s">
        <v>81</v>
      </c>
      <c r="Y24" s="336">
        <v>13</v>
      </c>
      <c r="Z24" s="336">
        <v>19</v>
      </c>
      <c r="AA24" s="336">
        <v>22</v>
      </c>
      <c r="AB24" s="336">
        <v>35</v>
      </c>
      <c r="AC24" s="337">
        <f t="shared" si="13"/>
        <v>89</v>
      </c>
      <c r="AD24" s="334"/>
      <c r="AE24" s="335" t="s">
        <v>81</v>
      </c>
      <c r="AF24" s="336"/>
      <c r="AG24" s="336"/>
      <c r="AH24" s="336"/>
      <c r="AI24" s="336"/>
      <c r="AJ24" s="337">
        <f t="shared" si="14"/>
        <v>0</v>
      </c>
    </row>
    <row r="25" spans="2:36" ht="14.1" customHeight="1">
      <c r="B25" s="334"/>
      <c r="C25" s="335" t="s">
        <v>82</v>
      </c>
      <c r="D25" s="336">
        <v>0</v>
      </c>
      <c r="E25" s="336">
        <v>0</v>
      </c>
      <c r="F25" s="336">
        <v>12</v>
      </c>
      <c r="G25" s="336">
        <v>0</v>
      </c>
      <c r="H25" s="337">
        <f t="shared" si="10"/>
        <v>12</v>
      </c>
      <c r="I25" s="334"/>
      <c r="J25" s="335" t="s">
        <v>82</v>
      </c>
      <c r="K25" s="336">
        <v>0</v>
      </c>
      <c r="L25" s="336">
        <v>0</v>
      </c>
      <c r="M25" s="336">
        <v>6</v>
      </c>
      <c r="N25" s="336">
        <v>0</v>
      </c>
      <c r="O25" s="337">
        <f t="shared" si="11"/>
        <v>6</v>
      </c>
      <c r="P25" s="334"/>
      <c r="Q25" s="335" t="s">
        <v>82</v>
      </c>
      <c r="R25" s="336">
        <v>0</v>
      </c>
      <c r="S25" s="336">
        <v>0</v>
      </c>
      <c r="T25" s="336">
        <v>0</v>
      </c>
      <c r="U25" s="336">
        <v>0</v>
      </c>
      <c r="V25" s="337">
        <f t="shared" si="12"/>
        <v>0</v>
      </c>
      <c r="W25" s="334"/>
      <c r="X25" s="335" t="s">
        <v>82</v>
      </c>
      <c r="Y25" s="336">
        <v>0</v>
      </c>
      <c r="Z25" s="336">
        <v>0</v>
      </c>
      <c r="AA25" s="336">
        <v>5</v>
      </c>
      <c r="AB25" s="336">
        <v>0</v>
      </c>
      <c r="AC25" s="337">
        <f t="shared" si="13"/>
        <v>5</v>
      </c>
      <c r="AD25" s="334"/>
      <c r="AE25" s="335" t="s">
        <v>82</v>
      </c>
      <c r="AF25" s="336"/>
      <c r="AG25" s="336"/>
      <c r="AH25" s="336"/>
      <c r="AI25" s="336"/>
      <c r="AJ25" s="337">
        <f t="shared" si="14"/>
        <v>0</v>
      </c>
    </row>
    <row r="26" spans="2:36" ht="14.1" customHeight="1">
      <c r="B26" s="334"/>
      <c r="C26" s="335" t="s">
        <v>83</v>
      </c>
      <c r="D26" s="336">
        <v>47</v>
      </c>
      <c r="E26" s="336">
        <v>63</v>
      </c>
      <c r="F26" s="336">
        <v>26</v>
      </c>
      <c r="G26" s="336">
        <v>48</v>
      </c>
      <c r="H26" s="337">
        <f t="shared" si="10"/>
        <v>184</v>
      </c>
      <c r="I26" s="334"/>
      <c r="J26" s="335" t="s">
        <v>83</v>
      </c>
      <c r="K26" s="336">
        <v>68</v>
      </c>
      <c r="L26" s="336">
        <v>73</v>
      </c>
      <c r="M26" s="336">
        <v>26</v>
      </c>
      <c r="N26" s="336">
        <v>39</v>
      </c>
      <c r="O26" s="337">
        <f t="shared" si="11"/>
        <v>206</v>
      </c>
      <c r="P26" s="334"/>
      <c r="Q26" s="335" t="s">
        <v>83</v>
      </c>
      <c r="R26" s="336">
        <v>55</v>
      </c>
      <c r="S26" s="336">
        <v>66</v>
      </c>
      <c r="T26" s="336">
        <v>33</v>
      </c>
      <c r="U26" s="336">
        <v>42</v>
      </c>
      <c r="V26" s="337">
        <f t="shared" si="12"/>
        <v>196</v>
      </c>
      <c r="W26" s="334"/>
      <c r="X26" s="335" t="s">
        <v>83</v>
      </c>
      <c r="Y26" s="336">
        <v>30</v>
      </c>
      <c r="Z26" s="336">
        <v>35</v>
      </c>
      <c r="AA26" s="336">
        <v>44</v>
      </c>
      <c r="AB26" s="336">
        <v>67</v>
      </c>
      <c r="AC26" s="337">
        <f t="shared" si="13"/>
        <v>176</v>
      </c>
      <c r="AD26" s="334"/>
      <c r="AE26" s="335" t="s">
        <v>83</v>
      </c>
      <c r="AF26" s="336"/>
      <c r="AG26" s="336"/>
      <c r="AH26" s="336"/>
      <c r="AI26" s="336"/>
      <c r="AJ26" s="337">
        <f t="shared" si="14"/>
        <v>0</v>
      </c>
    </row>
    <row r="27" spans="2:36" ht="14.1" customHeight="1">
      <c r="B27" s="334"/>
      <c r="C27" s="335" t="s">
        <v>84</v>
      </c>
      <c r="D27" s="336">
        <v>47</v>
      </c>
      <c r="E27" s="336">
        <v>63</v>
      </c>
      <c r="F27" s="336">
        <v>38</v>
      </c>
      <c r="G27" s="336">
        <v>49</v>
      </c>
      <c r="H27" s="337">
        <f t="shared" si="10"/>
        <v>197</v>
      </c>
      <c r="I27" s="334"/>
      <c r="J27" s="335" t="s">
        <v>84</v>
      </c>
      <c r="K27" s="336">
        <v>68</v>
      </c>
      <c r="L27" s="336">
        <v>73</v>
      </c>
      <c r="M27" s="336">
        <v>32</v>
      </c>
      <c r="N27" s="336">
        <v>39</v>
      </c>
      <c r="O27" s="337">
        <f t="shared" si="11"/>
        <v>212</v>
      </c>
      <c r="P27" s="334"/>
      <c r="Q27" s="335" t="s">
        <v>84</v>
      </c>
      <c r="R27" s="336">
        <v>55</v>
      </c>
      <c r="S27" s="336">
        <v>66</v>
      </c>
      <c r="T27" s="336">
        <v>33</v>
      </c>
      <c r="U27" s="336">
        <v>42</v>
      </c>
      <c r="V27" s="337">
        <f t="shared" si="12"/>
        <v>196</v>
      </c>
      <c r="W27" s="334"/>
      <c r="X27" s="335" t="s">
        <v>84</v>
      </c>
      <c r="Y27" s="336">
        <v>30</v>
      </c>
      <c r="Z27" s="336">
        <v>35</v>
      </c>
      <c r="AA27" s="336">
        <v>49</v>
      </c>
      <c r="AB27" s="336">
        <v>67</v>
      </c>
      <c r="AC27" s="337">
        <f t="shared" si="13"/>
        <v>181</v>
      </c>
      <c r="AD27" s="334"/>
      <c r="AE27" s="335" t="s">
        <v>84</v>
      </c>
      <c r="AF27" s="336"/>
      <c r="AG27" s="336"/>
      <c r="AH27" s="336"/>
      <c r="AI27" s="336"/>
      <c r="AJ27" s="337">
        <f t="shared" si="14"/>
        <v>0</v>
      </c>
    </row>
    <row r="28" spans="2:36" ht="14.1" customHeight="1">
      <c r="B28" s="334"/>
      <c r="C28" s="338" t="s">
        <v>76</v>
      </c>
      <c r="D28" s="339">
        <f>SUM(D23:D27)</f>
        <v>139</v>
      </c>
      <c r="E28" s="339">
        <f>SUM(E23:E27)</f>
        <v>189</v>
      </c>
      <c r="F28" s="339">
        <f>SUM(F23:F27)</f>
        <v>114</v>
      </c>
      <c r="G28" s="339">
        <f>SUM(G23:G27)</f>
        <v>146</v>
      </c>
      <c r="H28" s="382">
        <f t="shared" si="10"/>
        <v>588</v>
      </c>
      <c r="I28" s="334"/>
      <c r="J28" s="338" t="s">
        <v>76</v>
      </c>
      <c r="K28" s="339">
        <f>SUM(K23:K27)</f>
        <v>204</v>
      </c>
      <c r="L28" s="339">
        <f>SUM(L23:L27)</f>
        <v>218</v>
      </c>
      <c r="M28" s="339">
        <f>SUM(M23:M27)</f>
        <v>95</v>
      </c>
      <c r="N28" s="339">
        <f>SUM(N23:N27)</f>
        <v>117</v>
      </c>
      <c r="O28" s="382">
        <f t="shared" si="11"/>
        <v>634</v>
      </c>
      <c r="P28" s="334"/>
      <c r="Q28" s="338" t="s">
        <v>76</v>
      </c>
      <c r="R28" s="339">
        <f>SUM(R23:R27)</f>
        <v>165</v>
      </c>
      <c r="S28" s="339">
        <f>SUM(S23:S27)</f>
        <v>198</v>
      </c>
      <c r="T28" s="339">
        <f>SUM(T23:T27)</f>
        <v>99</v>
      </c>
      <c r="U28" s="339">
        <f>SUM(U23:U27)</f>
        <v>126</v>
      </c>
      <c r="V28" s="395">
        <f t="shared" si="12"/>
        <v>588</v>
      </c>
      <c r="W28" s="334"/>
      <c r="X28" s="338" t="s">
        <v>76</v>
      </c>
      <c r="Y28" s="339">
        <f>SUM(Y23:Y27)</f>
        <v>90</v>
      </c>
      <c r="Z28" s="339">
        <f>SUM(Z23:Z27)</f>
        <v>105</v>
      </c>
      <c r="AA28" s="339">
        <f>SUM(AA23:AA27)</f>
        <v>147</v>
      </c>
      <c r="AB28" s="339">
        <f>SUM(AB23:AB27)</f>
        <v>201</v>
      </c>
      <c r="AC28" s="395">
        <f t="shared" si="13"/>
        <v>543</v>
      </c>
      <c r="AD28" s="334"/>
      <c r="AE28" s="338" t="s">
        <v>76</v>
      </c>
      <c r="AF28" s="339">
        <f>SUM(AF23:AF27)</f>
        <v>0</v>
      </c>
      <c r="AG28" s="339">
        <f>SUM(AG23:AG27)</f>
        <v>0</v>
      </c>
      <c r="AH28" s="339">
        <f>SUM(AH23:AH27)</f>
        <v>0</v>
      </c>
      <c r="AI28" s="339">
        <f>SUM(AI23:AI27)</f>
        <v>0</v>
      </c>
      <c r="AJ28" s="383">
        <f t="shared" si="14"/>
        <v>0</v>
      </c>
    </row>
    <row r="29" spans="2:36" ht="14.1" customHeight="1"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  <c r="AI29" s="340"/>
      <c r="AJ29" s="340"/>
    </row>
    <row r="30" spans="2:36" ht="14.1" customHeight="1">
      <c r="B30" s="330">
        <v>40483</v>
      </c>
      <c r="C30" s="331"/>
      <c r="D30" s="558" t="s">
        <v>89</v>
      </c>
      <c r="E30" s="559"/>
      <c r="F30" s="559"/>
      <c r="G30" s="560"/>
      <c r="H30" s="333" t="s">
        <v>76</v>
      </c>
      <c r="I30" s="330">
        <v>40848</v>
      </c>
      <c r="J30" s="331"/>
      <c r="K30" s="558" t="s">
        <v>89</v>
      </c>
      <c r="L30" s="559"/>
      <c r="M30" s="559"/>
      <c r="N30" s="560"/>
      <c r="O30" s="333" t="s">
        <v>76</v>
      </c>
      <c r="P30" s="330">
        <v>41244</v>
      </c>
      <c r="Q30" s="331"/>
      <c r="R30" s="558" t="s">
        <v>89</v>
      </c>
      <c r="S30" s="559"/>
      <c r="T30" s="559"/>
      <c r="U30" s="560"/>
      <c r="V30" s="333" t="s">
        <v>76</v>
      </c>
      <c r="W30" s="330">
        <v>41244</v>
      </c>
      <c r="X30" s="331"/>
      <c r="Y30" s="558" t="s">
        <v>89</v>
      </c>
      <c r="Z30" s="559"/>
      <c r="AA30" s="559"/>
      <c r="AB30" s="560"/>
      <c r="AC30" s="333" t="s">
        <v>76</v>
      </c>
      <c r="AD30" s="330">
        <v>41979</v>
      </c>
      <c r="AE30" s="331"/>
      <c r="AF30" s="558" t="s">
        <v>89</v>
      </c>
      <c r="AG30" s="559"/>
      <c r="AH30" s="559"/>
      <c r="AI30" s="560"/>
      <c r="AJ30" s="333" t="s">
        <v>76</v>
      </c>
    </row>
    <row r="31" spans="2:36" ht="14.1" customHeight="1">
      <c r="B31" s="334"/>
      <c r="C31" s="335" t="s">
        <v>90</v>
      </c>
      <c r="D31" s="341"/>
      <c r="E31" s="341"/>
      <c r="F31" s="341"/>
      <c r="G31" s="341"/>
      <c r="H31" s="337">
        <v>20</v>
      </c>
      <c r="I31" s="334"/>
      <c r="J31" s="335" t="s">
        <v>90</v>
      </c>
      <c r="K31" s="341"/>
      <c r="L31" s="341"/>
      <c r="M31" s="341"/>
      <c r="N31" s="341"/>
      <c r="O31" s="337">
        <v>22</v>
      </c>
      <c r="P31" s="334"/>
      <c r="Q31" s="335" t="s">
        <v>90</v>
      </c>
      <c r="R31" s="341"/>
      <c r="S31" s="341"/>
      <c r="T31" s="341"/>
      <c r="U31" s="341"/>
      <c r="V31" s="337">
        <v>12</v>
      </c>
      <c r="W31" s="334"/>
      <c r="X31" s="335" t="s">
        <v>90</v>
      </c>
      <c r="Y31" s="341"/>
      <c r="Z31" s="341"/>
      <c r="AA31" s="341"/>
      <c r="AB31" s="341"/>
      <c r="AC31" s="337">
        <v>12</v>
      </c>
      <c r="AD31" s="334"/>
      <c r="AE31" s="335" t="s">
        <v>90</v>
      </c>
      <c r="AF31" s="341"/>
      <c r="AG31" s="341"/>
      <c r="AH31" s="341"/>
      <c r="AI31" s="341"/>
      <c r="AJ31" s="337">
        <v>12</v>
      </c>
    </row>
    <row r="32" spans="2:36" ht="14.1" customHeight="1">
      <c r="B32" s="334"/>
      <c r="C32" s="335" t="s">
        <v>86</v>
      </c>
      <c r="D32" s="341"/>
      <c r="E32" s="341"/>
      <c r="F32" s="341"/>
      <c r="G32" s="341"/>
      <c r="H32" s="337">
        <v>4</v>
      </c>
      <c r="I32" s="334"/>
      <c r="J32" s="335" t="s">
        <v>86</v>
      </c>
      <c r="K32" s="341"/>
      <c r="L32" s="341"/>
      <c r="M32" s="341"/>
      <c r="N32" s="341"/>
      <c r="O32" s="337">
        <v>0</v>
      </c>
      <c r="P32" s="334"/>
      <c r="Q32" s="335" t="s">
        <v>86</v>
      </c>
      <c r="R32" s="341"/>
      <c r="S32" s="341"/>
      <c r="T32" s="341"/>
      <c r="U32" s="341"/>
      <c r="V32" s="337">
        <v>0</v>
      </c>
      <c r="W32" s="334"/>
      <c r="X32" s="335" t="s">
        <v>86</v>
      </c>
      <c r="Y32" s="341"/>
      <c r="Z32" s="341"/>
      <c r="AA32" s="341"/>
      <c r="AB32" s="341"/>
      <c r="AC32" s="337">
        <v>0</v>
      </c>
      <c r="AD32" s="334"/>
      <c r="AE32" s="335" t="s">
        <v>86</v>
      </c>
      <c r="AF32" s="341"/>
      <c r="AG32" s="341"/>
      <c r="AH32" s="341"/>
      <c r="AI32" s="341"/>
      <c r="AJ32" s="337">
        <v>0</v>
      </c>
    </row>
    <row r="33" spans="2:36" ht="14.1" customHeight="1">
      <c r="B33" s="334"/>
      <c r="C33" s="335" t="s">
        <v>87</v>
      </c>
      <c r="D33" s="341"/>
      <c r="E33" s="341"/>
      <c r="F33" s="341"/>
      <c r="G33" s="341"/>
      <c r="H33" s="337">
        <v>4</v>
      </c>
      <c r="I33" s="334"/>
      <c r="J33" s="335" t="s">
        <v>87</v>
      </c>
      <c r="K33" s="341"/>
      <c r="L33" s="341"/>
      <c r="M33" s="341"/>
      <c r="N33" s="341"/>
      <c r="O33" s="337">
        <v>2</v>
      </c>
      <c r="P33" s="334"/>
      <c r="Q33" s="335" t="s">
        <v>87</v>
      </c>
      <c r="R33" s="341"/>
      <c r="S33" s="341"/>
      <c r="T33" s="341"/>
      <c r="U33" s="341"/>
      <c r="V33" s="337">
        <v>3</v>
      </c>
      <c r="W33" s="334"/>
      <c r="X33" s="335" t="s">
        <v>87</v>
      </c>
      <c r="Y33" s="341"/>
      <c r="Z33" s="341"/>
      <c r="AA33" s="341"/>
      <c r="AB33" s="341"/>
      <c r="AC33" s="337">
        <v>4</v>
      </c>
      <c r="AD33" s="334"/>
      <c r="AE33" s="335" t="s">
        <v>87</v>
      </c>
      <c r="AF33" s="341"/>
      <c r="AG33" s="341"/>
      <c r="AH33" s="341"/>
      <c r="AI33" s="341"/>
      <c r="AJ33" s="337">
        <v>4</v>
      </c>
    </row>
    <row r="34" spans="2:36" ht="14.1" customHeight="1">
      <c r="B34" s="334"/>
      <c r="C34" s="335" t="s">
        <v>77</v>
      </c>
      <c r="D34" s="341"/>
      <c r="E34" s="341"/>
      <c r="F34" s="341"/>
      <c r="G34" s="341"/>
      <c r="H34" s="337">
        <v>2</v>
      </c>
      <c r="I34" s="334"/>
      <c r="J34" s="335" t="s">
        <v>77</v>
      </c>
      <c r="K34" s="341"/>
      <c r="L34" s="341"/>
      <c r="M34" s="341"/>
      <c r="N34" s="341"/>
      <c r="O34" s="337">
        <v>1</v>
      </c>
      <c r="P34" s="334"/>
      <c r="Q34" s="335" t="s">
        <v>77</v>
      </c>
      <c r="R34" s="341"/>
      <c r="S34" s="341"/>
      <c r="T34" s="341"/>
      <c r="U34" s="341"/>
      <c r="V34" s="337">
        <v>2</v>
      </c>
      <c r="W34" s="334"/>
      <c r="X34" s="335" t="s">
        <v>77</v>
      </c>
      <c r="Y34" s="341"/>
      <c r="Z34" s="341"/>
      <c r="AA34" s="341"/>
      <c r="AB34" s="341"/>
      <c r="AC34" s="337">
        <v>2</v>
      </c>
      <c r="AD34" s="334"/>
      <c r="AE34" s="397" t="s">
        <v>99</v>
      </c>
      <c r="AF34" s="341"/>
      <c r="AG34" s="341"/>
      <c r="AH34" s="341"/>
      <c r="AI34" s="341"/>
      <c r="AJ34" s="337">
        <v>2</v>
      </c>
    </row>
    <row r="35" spans="2:36" ht="14.1" customHeight="1">
      <c r="B35" s="334"/>
      <c r="C35" s="335" t="s">
        <v>88</v>
      </c>
      <c r="D35" s="341"/>
      <c r="E35" s="341"/>
      <c r="F35" s="341"/>
      <c r="G35" s="341"/>
      <c r="H35" s="337">
        <v>3</v>
      </c>
      <c r="I35" s="334"/>
      <c r="J35" s="335" t="s">
        <v>88</v>
      </c>
      <c r="K35" s="341"/>
      <c r="L35" s="341"/>
      <c r="M35" s="341"/>
      <c r="N35" s="341"/>
      <c r="O35" s="337">
        <v>7</v>
      </c>
      <c r="P35" s="334"/>
      <c r="Q35" s="335" t="s">
        <v>88</v>
      </c>
      <c r="R35" s="341"/>
      <c r="S35" s="341"/>
      <c r="T35" s="341"/>
      <c r="U35" s="341"/>
      <c r="V35" s="337">
        <v>7</v>
      </c>
      <c r="W35" s="334"/>
      <c r="X35" s="335" t="s">
        <v>88</v>
      </c>
      <c r="Y35" s="341"/>
      <c r="Z35" s="341"/>
      <c r="AA35" s="341"/>
      <c r="AB35" s="341"/>
      <c r="AC35" s="337">
        <v>6</v>
      </c>
      <c r="AD35" s="334"/>
      <c r="AE35" s="335" t="s">
        <v>88</v>
      </c>
      <c r="AF35" s="341"/>
      <c r="AG35" s="341"/>
      <c r="AH35" s="341"/>
      <c r="AI35" s="341"/>
      <c r="AJ35" s="337">
        <v>6</v>
      </c>
    </row>
    <row r="36" spans="2:36" ht="14.1" customHeight="1">
      <c r="B36" s="334"/>
      <c r="C36" s="335" t="s">
        <v>85</v>
      </c>
      <c r="D36" s="341"/>
      <c r="E36" s="341"/>
      <c r="F36" s="341"/>
      <c r="G36" s="341"/>
      <c r="H36" s="337">
        <v>0</v>
      </c>
      <c r="I36" s="334"/>
      <c r="J36" s="335" t="s">
        <v>85</v>
      </c>
      <c r="K36" s="341"/>
      <c r="L36" s="341"/>
      <c r="M36" s="341"/>
      <c r="N36" s="341"/>
      <c r="O36" s="337">
        <v>0</v>
      </c>
      <c r="P36" s="334"/>
      <c r="Q36" s="335" t="s">
        <v>85</v>
      </c>
      <c r="R36" s="341"/>
      <c r="S36" s="341"/>
      <c r="T36" s="341"/>
      <c r="U36" s="341"/>
      <c r="V36" s="337">
        <v>2</v>
      </c>
      <c r="W36" s="334"/>
      <c r="X36" s="397" t="s">
        <v>95</v>
      </c>
      <c r="Y36" s="341"/>
      <c r="Z36" s="341"/>
      <c r="AA36" s="341"/>
      <c r="AB36" s="341"/>
      <c r="AC36" s="337">
        <v>2</v>
      </c>
      <c r="AD36" s="334"/>
      <c r="AE36" s="397" t="s">
        <v>95</v>
      </c>
      <c r="AF36" s="341"/>
      <c r="AG36" s="341"/>
      <c r="AH36" s="341"/>
      <c r="AI36" s="341"/>
      <c r="AJ36" s="337">
        <v>2</v>
      </c>
    </row>
    <row r="37" spans="2:36" ht="14.1" customHeight="1">
      <c r="B37" s="330"/>
      <c r="C37" s="335"/>
      <c r="D37" s="341"/>
      <c r="E37" s="341"/>
      <c r="F37" s="341"/>
      <c r="G37" s="341"/>
      <c r="H37" s="337"/>
      <c r="I37" s="330"/>
      <c r="J37" s="335"/>
      <c r="K37" s="341"/>
      <c r="L37" s="341"/>
      <c r="M37" s="341"/>
      <c r="N37" s="341"/>
      <c r="O37" s="337"/>
      <c r="P37" s="330"/>
      <c r="Q37" s="335"/>
      <c r="R37" s="341"/>
      <c r="S37" s="341"/>
      <c r="T37" s="341"/>
      <c r="U37" s="341"/>
      <c r="V37" s="337"/>
      <c r="W37" s="330"/>
      <c r="X37" s="397" t="s">
        <v>85</v>
      </c>
      <c r="Y37" s="341"/>
      <c r="Z37" s="341"/>
      <c r="AA37" s="341"/>
      <c r="AB37" s="341"/>
      <c r="AC37" s="337">
        <v>2</v>
      </c>
      <c r="AD37" s="330"/>
      <c r="AE37" s="397" t="s">
        <v>85</v>
      </c>
      <c r="AF37" s="341"/>
      <c r="AG37" s="341"/>
      <c r="AH37" s="341"/>
      <c r="AI37" s="341"/>
      <c r="AJ37" s="337">
        <v>2</v>
      </c>
    </row>
    <row r="38" spans="2:36" ht="14.1" customHeight="1">
      <c r="B38" s="334"/>
      <c r="C38" s="338"/>
      <c r="D38" s="339"/>
      <c r="E38" s="339"/>
      <c r="F38" s="339"/>
      <c r="G38" s="339"/>
      <c r="H38" s="382">
        <f>SUM(H31:H37)</f>
        <v>33</v>
      </c>
      <c r="I38" s="334"/>
      <c r="J38" s="338"/>
      <c r="K38" s="339"/>
      <c r="L38" s="339"/>
      <c r="M38" s="339"/>
      <c r="N38" s="339"/>
      <c r="O38" s="382">
        <f>SUM(O31:O37)</f>
        <v>32</v>
      </c>
      <c r="P38" s="334"/>
      <c r="Q38" s="338"/>
      <c r="R38" s="339"/>
      <c r="S38" s="339"/>
      <c r="T38" s="339"/>
      <c r="U38" s="339"/>
      <c r="V38" s="382">
        <f>SUM(V31:V37)</f>
        <v>26</v>
      </c>
      <c r="W38" s="334"/>
      <c r="X38" s="338"/>
      <c r="Y38" s="339"/>
      <c r="Z38" s="339"/>
      <c r="AA38" s="339"/>
      <c r="AB38" s="339"/>
      <c r="AC38" s="395">
        <f>SUM(AC31:AC37)</f>
        <v>28</v>
      </c>
      <c r="AD38" s="334"/>
      <c r="AE38" s="338"/>
      <c r="AF38" s="339"/>
      <c r="AG38" s="339"/>
      <c r="AH38" s="339"/>
      <c r="AI38" s="339"/>
      <c r="AJ38" s="383">
        <f>SUM(AJ31:AJ37)</f>
        <v>28</v>
      </c>
    </row>
    <row r="39" spans="2:36" ht="18" customHeight="1"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</row>
    <row r="40" spans="2:36">
      <c r="B40" s="380"/>
      <c r="C40" s="380"/>
      <c r="D40" s="380"/>
      <c r="E40" s="380"/>
      <c r="F40" s="381"/>
      <c r="G40" s="380"/>
      <c r="H40" s="380"/>
      <c r="I40" s="380"/>
      <c r="J40" s="380"/>
      <c r="K40" s="380"/>
      <c r="L40" s="380"/>
      <c r="M40" s="381"/>
      <c r="N40" s="380"/>
      <c r="O40" s="380"/>
      <c r="P40" s="380"/>
      <c r="Q40" s="380"/>
      <c r="R40" s="380"/>
      <c r="S40" s="380"/>
      <c r="T40" s="381"/>
      <c r="U40" s="380"/>
      <c r="V40" s="380"/>
      <c r="W40" s="380"/>
      <c r="X40" s="380"/>
      <c r="Y40" s="380"/>
      <c r="Z40" s="380"/>
      <c r="AA40" s="381"/>
      <c r="AB40" s="380"/>
      <c r="AC40" s="380"/>
      <c r="AD40" s="380"/>
      <c r="AE40" s="380"/>
      <c r="AF40" s="380"/>
      <c r="AG40" s="380"/>
      <c r="AH40" s="381"/>
      <c r="AI40" s="380"/>
      <c r="AJ40" s="380"/>
    </row>
  </sheetData>
  <mergeCells count="5">
    <mergeCell ref="K30:N30"/>
    <mergeCell ref="D30:G30"/>
    <mergeCell ref="R30:U30"/>
    <mergeCell ref="Y30:AB30"/>
    <mergeCell ref="AF30:AI30"/>
  </mergeCells>
  <phoneticPr fontId="25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Jury</vt:lpstr>
      <vt:lpstr>EA-F</vt:lpstr>
      <vt:lpstr>EA-M</vt:lpstr>
      <vt:lpstr>PO-F</vt:lpstr>
      <vt:lpstr>PO-M</vt:lpstr>
      <vt:lpstr>EX AEQUO </vt:lpstr>
      <vt:lpstr>COTES</vt:lpstr>
      <vt:lpstr>Meilleures Perf.</vt:lpstr>
      <vt:lpstr>STAT</vt:lpstr>
      <vt:lpstr>Feuil1</vt:lpstr>
      <vt:lpstr>HAIES</vt:lpstr>
      <vt:lpstr>HAIES50</vt:lpstr>
      <vt:lpstr>HAIESPOF</vt:lpstr>
      <vt:lpstr>HAUT</vt:lpstr>
      <vt:lpstr>HAUTPOF</vt:lpstr>
      <vt:lpstr>COTES!ht</vt:lpstr>
      <vt:lpstr>'PO-F'!Impression_des_titres</vt:lpstr>
      <vt:lpstr>'PO-M'!Impression_des_titres</vt:lpstr>
      <vt:lpstr>MB</vt:lpstr>
      <vt:lpstr>MBPOF</vt:lpstr>
      <vt:lpstr>PENT</vt:lpstr>
      <vt:lpstr>PENTPOF</vt:lpstr>
      <vt:lpstr>COTES!TRIPLE</vt:lpstr>
      <vt:lpstr>VIT</vt:lpstr>
      <vt:lpstr>VITPOF</vt:lpstr>
      <vt:lpstr>VORT</vt:lpstr>
      <vt:lpstr>'EX AEQUO '!Zone_d_impression</vt:lpstr>
      <vt:lpstr>Jury!Zone_d_impression</vt:lpstr>
      <vt:lpstr>'PO-F'!Zone_d_impression</vt:lpstr>
      <vt:lpstr>'PO-M'!Zone_d_impression</vt:lpstr>
    </vt:vector>
  </TitlesOfParts>
  <Company>BEIERSDORF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BEIERSDORF</dc:creator>
  <cp:lastModifiedBy>Stéphane Gourdon</cp:lastModifiedBy>
  <cp:lastPrinted>2017-02-26T16:29:09Z</cp:lastPrinted>
  <dcterms:created xsi:type="dcterms:W3CDTF">1999-04-16T14:07:08Z</dcterms:created>
  <dcterms:modified xsi:type="dcterms:W3CDTF">2017-02-27T08:43:17Z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1318493015</vt:i4>
  </property>
  <property fmtid="{D5CDD505-2E9C-101B-9397-08002B2CF9AE}" pid="3" name="_EmailSubject">
    <vt:lpwstr>fichier excel pour résultats POM POF en gymnase</vt:lpwstr>
  </property>
  <property fmtid="{D5CDD505-2E9C-101B-9397-08002B2CF9AE}" pid="4" name="_AuthorEmail">
    <vt:lpwstr>druart.pierre@wanadoo.fr</vt:lpwstr>
  </property>
  <property fmtid="{D5CDD505-2E9C-101B-9397-08002B2CF9AE}" pid="5" name="_AuthorEmailDisplayName">
    <vt:lpwstr>Druart Liliane</vt:lpwstr>
  </property>
  <property fmtid="{D5CDD505-2E9C-101B-9397-08002B2CF9AE}" pid="6" name="_ReviewingToolsShownOnce">
    <vt:lpwstr/>
  </property>
</Properties>
</file>