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65431" windowWidth="9780" windowHeight="10605" tabRatio="801" activeTab="1"/>
  </bookViews>
  <sheets>
    <sheet name="Jury" sheetId="1" r:id="rId1"/>
    <sheet name="EA-F" sheetId="2" r:id="rId2"/>
    <sheet name="EA-M" sheetId="3" r:id="rId3"/>
    <sheet name="PO-F" sheetId="4" r:id="rId4"/>
    <sheet name="PO-M" sheetId="5" r:id="rId5"/>
    <sheet name="EX AEQUO " sheetId="6" state="hidden" r:id="rId6"/>
    <sheet name="COTES" sheetId="7" state="hidden" r:id="rId7"/>
    <sheet name="Meilleures Perf." sheetId="8" r:id="rId8"/>
    <sheet name="STAT" sheetId="9" r:id="rId9"/>
  </sheets>
  <definedNames>
    <definedName name="CERC">'COTES'!#REF!</definedName>
    <definedName name="dis">'COTES'!#REF!</definedName>
    <definedName name="DIST" localSheetId="6">'COTES'!#REF!</definedName>
    <definedName name="HAIES">'COTES'!$F$10:$G$54</definedName>
    <definedName name="HAIES40">'COTES'!#REF!</definedName>
    <definedName name="HAIES50">'COTES'!$F$10:$G$29</definedName>
    <definedName name="HAIESPOF">'COTES'!$Q$10:$R$54</definedName>
    <definedName name="HAUT">'COTES'!$H$10:$I$54</definedName>
    <definedName name="HAUTPOF">'COTES'!$S$10:$T$54</definedName>
    <definedName name="ht" localSheetId="6">'COTES'!$H$10:$I$29</definedName>
    <definedName name="_xlnm.Print_Titles" localSheetId="1">'EA-F'!$1:$9</definedName>
    <definedName name="_xlnm.Print_Titles" localSheetId="2">'EA-M'!$1:$9</definedName>
    <definedName name="_xlnm.Print_Titles" localSheetId="3">'PO-F'!$1:$9</definedName>
    <definedName name="_xlnm.Print_Titles" localSheetId="4">'PO-M'!$1:$9</definedName>
    <definedName name="lg">'COTES'!#REF!</definedName>
    <definedName name="LONG" localSheetId="6">'COTES'!#REF!</definedName>
    <definedName name="MB">'COTES'!$L$10:$M$54</definedName>
    <definedName name="MBPOF">'COTES'!$W$10:$X$54</definedName>
    <definedName name="pds">'COTES'!#REF!</definedName>
    <definedName name="PENT">'COTES'!$J$10:$K$54</definedName>
    <definedName name="PENTPOF">'COTES'!$U$10:$V$54</definedName>
    <definedName name="POIDS" localSheetId="6">'COTES'!#REF!</definedName>
    <definedName name="TRIPLE" localSheetId="6">'COTES'!$J$10:$K$29</definedName>
    <definedName name="VIT">'COTES'!$D$10:$E$54</definedName>
    <definedName name="VITPOF">'COTES'!$O$10:$P$54</definedName>
    <definedName name="VORT">'COTES'!$L$10:$M$29</definedName>
    <definedName name="_xlnm.Print_Area" localSheetId="6">'COTES'!#REF!</definedName>
    <definedName name="_xlnm.Print_Area" localSheetId="1">'EA-F'!$A$1:$Q$10</definedName>
    <definedName name="_xlnm.Print_Area" localSheetId="2">'EA-M'!$A$1:$Q$49</definedName>
    <definedName name="_xlnm.Print_Area" localSheetId="5">'EX AEQUO '!$A$1:$E$18</definedName>
    <definedName name="_xlnm.Print_Area" localSheetId="0">'Jury'!$A$1:$H$27</definedName>
    <definedName name="_xlnm.Print_Area" localSheetId="3">'PO-F'!$A$1:$Q$11</definedName>
    <definedName name="_xlnm.Print_Area" localSheetId="4">'PO-M'!$A$1:$Q$50</definedName>
  </definedNames>
  <calcPr fullCalcOnLoad="1"/>
</workbook>
</file>

<file path=xl/sharedStrings.xml><?xml version="1.0" encoding="utf-8"?>
<sst xmlns="http://schemas.openxmlformats.org/spreadsheetml/2006/main" count="1353" uniqueCount="408">
  <si>
    <t>En cas d'égalité dans une catégorie</t>
  </si>
  <si>
    <t>(uniquement pour les podiums)</t>
  </si>
  <si>
    <t>les concurrents seront ainsi départagés</t>
  </si>
  <si>
    <t>TRIATHLON</t>
  </si>
  <si>
    <t>1°</t>
  </si>
  <si>
    <t>2° - si l'ex aequo subsiste</t>
  </si>
  <si>
    <t xml:space="preserve">ils sont déclarés </t>
  </si>
  <si>
    <t>ex aequo</t>
  </si>
  <si>
    <t>Prénoms</t>
  </si>
  <si>
    <t>Clubs</t>
  </si>
  <si>
    <t>Licences</t>
  </si>
  <si>
    <t>30 M</t>
  </si>
  <si>
    <t>Pts</t>
  </si>
  <si>
    <t>30 H</t>
  </si>
  <si>
    <t>Haut.</t>
  </si>
  <si>
    <t>Penta</t>
  </si>
  <si>
    <t>Médec</t>
  </si>
  <si>
    <t>TOT</t>
  </si>
  <si>
    <t>cat</t>
  </si>
  <si>
    <t>Directeur de réunion</t>
  </si>
  <si>
    <t>Secrétariat</t>
  </si>
  <si>
    <t>Starter</t>
  </si>
  <si>
    <t>Juges arrivée</t>
  </si>
  <si>
    <t>FEMININES</t>
  </si>
  <si>
    <t>MASCULINS</t>
  </si>
  <si>
    <t>EAF</t>
  </si>
  <si>
    <t>Palmarès</t>
  </si>
  <si>
    <t>par catégories</t>
  </si>
  <si>
    <t>POUSSINS</t>
  </si>
  <si>
    <t>VITESSE</t>
  </si>
  <si>
    <t>HAIES</t>
  </si>
  <si>
    <t>POUSSINES</t>
  </si>
  <si>
    <t>ECOLE ATHLE</t>
  </si>
  <si>
    <t>COURSES</t>
  </si>
  <si>
    <t>CONCOURS</t>
  </si>
  <si>
    <t>haut</t>
  </si>
  <si>
    <t>penta</t>
  </si>
  <si>
    <t>vit
30</t>
  </si>
  <si>
    <t>pts</t>
  </si>
  <si>
    <t>haies
30</t>
  </si>
  <si>
    <t>médec.
ball</t>
  </si>
  <si>
    <t>vortex</t>
  </si>
  <si>
    <t>Pentabond 1</t>
  </si>
  <si>
    <t>Pentabond 2</t>
  </si>
  <si>
    <t>HAUTEUR</t>
  </si>
  <si>
    <t>PENTABOND</t>
  </si>
  <si>
    <t>MEDECINE BALL</t>
  </si>
  <si>
    <t>EAM</t>
  </si>
  <si>
    <t>POF</t>
  </si>
  <si>
    <t>POM</t>
  </si>
  <si>
    <t>TABLES LOGICA POM - septembre 2011</t>
  </si>
  <si>
    <t>TABLES LOGICA POF - septembre 2011</t>
  </si>
  <si>
    <t>organisé par l'A.S.P.S.A</t>
  </si>
  <si>
    <t>EVEIL ATHLE</t>
  </si>
  <si>
    <t>FEMININS</t>
  </si>
  <si>
    <t>class</t>
  </si>
  <si>
    <t xml:space="preserve">POUSSINES </t>
  </si>
  <si>
    <t xml:space="preserve">POUSSINS </t>
  </si>
  <si>
    <t>Noms</t>
  </si>
  <si>
    <t>Les ex aequo ne sont pas départagés</t>
  </si>
  <si>
    <t>Buvette</t>
  </si>
  <si>
    <t>NL</t>
  </si>
  <si>
    <t>Hauteur</t>
  </si>
  <si>
    <t>Aide starter</t>
  </si>
  <si>
    <t>Chronomètreurs</t>
  </si>
  <si>
    <t xml:space="preserve"> </t>
  </si>
  <si>
    <t>Médecine-Ball 1</t>
  </si>
  <si>
    <t>Pentabond 3</t>
  </si>
  <si>
    <t>Médecine-Ball 2</t>
  </si>
  <si>
    <t>Médecine-Ball 3</t>
  </si>
  <si>
    <t>INSCRITS</t>
  </si>
  <si>
    <t>EA F</t>
  </si>
  <si>
    <t>EA G</t>
  </si>
  <si>
    <t>PO F</t>
  </si>
  <si>
    <t>PO G</t>
  </si>
  <si>
    <t>TOTAL</t>
  </si>
  <si>
    <t>F.S.A.C</t>
  </si>
  <si>
    <t>PRESENTS</t>
  </si>
  <si>
    <t>EPREUVES</t>
  </si>
  <si>
    <t>vitesse</t>
  </si>
  <si>
    <t>haies</t>
  </si>
  <si>
    <t>hauteur</t>
  </si>
  <si>
    <t>pentabond</t>
  </si>
  <si>
    <t>médecine ball</t>
  </si>
  <si>
    <t>S.C.B</t>
  </si>
  <si>
    <t>C.A.C.V</t>
  </si>
  <si>
    <t>ASPSA</t>
  </si>
  <si>
    <t>A.S.P.S.A</t>
  </si>
  <si>
    <t>M.C.A.</t>
  </si>
  <si>
    <t>CHALLENGE CVSD</t>
  </si>
  <si>
    <t>56Pts</t>
  </si>
  <si>
    <t>3ème CHALLENGE CVSD</t>
  </si>
  <si>
    <t>dimanche 20 janvier 2013</t>
  </si>
  <si>
    <t>PODIUMS - EX AEQUO</t>
  </si>
  <si>
    <t>CLASSEMENT COURSES CONCOURS</t>
  </si>
  <si>
    <t>au meilleur total</t>
  </si>
  <si>
    <t>sur 3 épreuves</t>
  </si>
  <si>
    <t>CLASSEMENT TRIATHLON</t>
  </si>
  <si>
    <t>*</t>
  </si>
  <si>
    <t>CHALLENGE Cesson/Vert-St-Denis</t>
  </si>
  <si>
    <t>A.S.F.T</t>
  </si>
  <si>
    <t>JURY</t>
  </si>
  <si>
    <t>M.C.A</t>
  </si>
  <si>
    <t>NEJOUM</t>
  </si>
  <si>
    <t>LOUBNA</t>
  </si>
  <si>
    <t>LEA</t>
  </si>
  <si>
    <t>MELINA</t>
  </si>
  <si>
    <t>CLARA</t>
  </si>
  <si>
    <t>SAINTE-LUCE</t>
  </si>
  <si>
    <t>VILDEUIL</t>
  </si>
  <si>
    <t>EMILIE</t>
  </si>
  <si>
    <t>WONG</t>
  </si>
  <si>
    <t>MAELYSS</t>
  </si>
  <si>
    <t>MCA</t>
  </si>
  <si>
    <t>ARLANDIS</t>
  </si>
  <si>
    <t>AMELIA</t>
  </si>
  <si>
    <t>DOUMBE</t>
  </si>
  <si>
    <t>ORANE</t>
  </si>
  <si>
    <t>FOUQUET</t>
  </si>
  <si>
    <t>MAËLYS</t>
  </si>
  <si>
    <t>TOM</t>
  </si>
  <si>
    <t>ANGOSTON</t>
  </si>
  <si>
    <t>BASTIEN</t>
  </si>
  <si>
    <t>ALEXIS</t>
  </si>
  <si>
    <t>BAPTISTE</t>
  </si>
  <si>
    <t>DIAKUMPUNA</t>
  </si>
  <si>
    <t>EWEN</t>
  </si>
  <si>
    <t>DUBOIS</t>
  </si>
  <si>
    <t>ANTOINE</t>
  </si>
  <si>
    <t>DUMONTOIS</t>
  </si>
  <si>
    <t>BORIS</t>
  </si>
  <si>
    <t>DUROY</t>
  </si>
  <si>
    <t>THOMAS</t>
  </si>
  <si>
    <t>MEHDI</t>
  </si>
  <si>
    <t>TITOUAN</t>
  </si>
  <si>
    <t>HUGO</t>
  </si>
  <si>
    <t>PONS</t>
  </si>
  <si>
    <t>EDDY</t>
  </si>
  <si>
    <t>TAUPAR</t>
  </si>
  <si>
    <t>VEYSSIERE</t>
  </si>
  <si>
    <t>LOUIS</t>
  </si>
  <si>
    <t>ARTHUR</t>
  </si>
  <si>
    <t>BELLEAU</t>
  </si>
  <si>
    <t>JUSTINE</t>
  </si>
  <si>
    <t>DUHAMEL</t>
  </si>
  <si>
    <t>ILLANAH</t>
  </si>
  <si>
    <t>GAMA</t>
  </si>
  <si>
    <t>RICHARD</t>
  </si>
  <si>
    <t>ALCINDOR</t>
  </si>
  <si>
    <t>ANTHONY</t>
  </si>
  <si>
    <t>CARDOT</t>
  </si>
  <si>
    <t>TRISTAN</t>
  </si>
  <si>
    <t>CHINAMA</t>
  </si>
  <si>
    <t>KEVIN</t>
  </si>
  <si>
    <t>FASSOT</t>
  </si>
  <si>
    <t>NATHAN</t>
  </si>
  <si>
    <t>FERDINAND</t>
  </si>
  <si>
    <t>SAMUEL</t>
  </si>
  <si>
    <t>FRERET</t>
  </si>
  <si>
    <t>THIBAUD</t>
  </si>
  <si>
    <t>YANIS</t>
  </si>
  <si>
    <t>JOUJOU</t>
  </si>
  <si>
    <t>MATHIS</t>
  </si>
  <si>
    <t>FLORIAN</t>
  </si>
  <si>
    <t>DENIS</t>
  </si>
  <si>
    <t>LE BELLEGO</t>
  </si>
  <si>
    <t>CHRISTOPHE</t>
  </si>
  <si>
    <t>SEQUEVAL</t>
  </si>
  <si>
    <t>SOUMEILLAN</t>
  </si>
  <si>
    <t>MATTEO</t>
  </si>
  <si>
    <t>BONIN</t>
  </si>
  <si>
    <t>AURELIE</t>
  </si>
  <si>
    <t>BREGMESTRE</t>
  </si>
  <si>
    <t>LISA</t>
  </si>
  <si>
    <t>BRUN</t>
  </si>
  <si>
    <t>SOHANE</t>
  </si>
  <si>
    <t>SHANICE</t>
  </si>
  <si>
    <t>JEREMY</t>
  </si>
  <si>
    <t>EL RHABA</t>
  </si>
  <si>
    <t>MOHAMED ALI</t>
  </si>
  <si>
    <t>KERNOA JAMBERT</t>
  </si>
  <si>
    <t>AURELIEN</t>
  </si>
  <si>
    <t>MAXIME</t>
  </si>
  <si>
    <t>PIERRE</t>
  </si>
  <si>
    <t>RIODIN</t>
  </si>
  <si>
    <t>WAREN</t>
  </si>
  <si>
    <t>FSAC</t>
  </si>
  <si>
    <t>PICOT</t>
  </si>
  <si>
    <t>LOANE</t>
  </si>
  <si>
    <t>LAMBERT</t>
  </si>
  <si>
    <t>PINCE</t>
  </si>
  <si>
    <t>CACV</t>
  </si>
  <si>
    <t>3ème Challenge Cesson_Vert St Denis - EA / PO (2014)</t>
  </si>
  <si>
    <t>BAFFIN</t>
  </si>
  <si>
    <t>TIYA</t>
  </si>
  <si>
    <t>LAETITIA</t>
  </si>
  <si>
    <t>KALLYSSA</t>
  </si>
  <si>
    <t>INÉS</t>
  </si>
  <si>
    <t>PRONZOLA</t>
  </si>
  <si>
    <t>EVA</t>
  </si>
  <si>
    <t>SEDDIK</t>
  </si>
  <si>
    <t>MANELLE</t>
  </si>
  <si>
    <t>SIDIBE</t>
  </si>
  <si>
    <t>BOURDON</t>
  </si>
  <si>
    <t>EMERIK</t>
  </si>
  <si>
    <t>BRIGTHON</t>
  </si>
  <si>
    <t>DEVEN</t>
  </si>
  <si>
    <t>DUARTE FERREIRA</t>
  </si>
  <si>
    <t>GIANNI</t>
  </si>
  <si>
    <t>FIGUERAS</t>
  </si>
  <si>
    <t>MATTÉO</t>
  </si>
  <si>
    <t>LÉO</t>
  </si>
  <si>
    <t>FRAOUI</t>
  </si>
  <si>
    <t>KAÏS</t>
  </si>
  <si>
    <t>AUGUSTIN</t>
  </si>
  <si>
    <t>GERME</t>
  </si>
  <si>
    <t>LOANN</t>
  </si>
  <si>
    <t>KACZMAREK</t>
  </si>
  <si>
    <t xml:space="preserve">LE ROUSSEAU </t>
  </si>
  <si>
    <t>SIMON</t>
  </si>
  <si>
    <t>PINDIVIC</t>
  </si>
  <si>
    <t>PLATRIER</t>
  </si>
  <si>
    <t>JORIS</t>
  </si>
  <si>
    <t>YLIAN</t>
  </si>
  <si>
    <t>BROUCK</t>
  </si>
  <si>
    <t>LUCILE</t>
  </si>
  <si>
    <t>GALOU</t>
  </si>
  <si>
    <t>TINA</t>
  </si>
  <si>
    <t>GUINANT</t>
  </si>
  <si>
    <t>MELCHY</t>
  </si>
  <si>
    <t>HOARAU</t>
  </si>
  <si>
    <t>LORINE</t>
  </si>
  <si>
    <t>LAPLANCHE</t>
  </si>
  <si>
    <t>SÉRÉNA</t>
  </si>
  <si>
    <t>SAINT- HUBERT</t>
  </si>
  <si>
    <t>MÉLISSANDRE</t>
  </si>
  <si>
    <t>CHLOÉ</t>
  </si>
  <si>
    <t>BOUHOUFANI</t>
  </si>
  <si>
    <t>NOLAN</t>
  </si>
  <si>
    <t>PORTES</t>
  </si>
  <si>
    <t>MARTINEZ</t>
  </si>
  <si>
    <t>JOHAN</t>
  </si>
  <si>
    <t>MEZZA</t>
  </si>
  <si>
    <t>BENJAMIN</t>
  </si>
  <si>
    <t>CIVIL</t>
  </si>
  <si>
    <t>JULIANE</t>
  </si>
  <si>
    <t>JEAMMET</t>
  </si>
  <si>
    <t>MELISSA</t>
  </si>
  <si>
    <t>LOUNA</t>
  </si>
  <si>
    <t>YANN</t>
  </si>
  <si>
    <t xml:space="preserve">CIVIL </t>
  </si>
  <si>
    <t>DERVAUX</t>
  </si>
  <si>
    <t>SARCY</t>
  </si>
  <si>
    <t>LEO</t>
  </si>
  <si>
    <t>SATTA</t>
  </si>
  <si>
    <t>EYOGO</t>
  </si>
  <si>
    <t>CHRYS SOFIAN</t>
  </si>
  <si>
    <t>1604354 </t>
  </si>
  <si>
    <t>LOURNE</t>
  </si>
  <si>
    <t>BONNAL</t>
  </si>
  <si>
    <t>MANON</t>
  </si>
  <si>
    <t>DESGRANGES</t>
  </si>
  <si>
    <t>ALICIA</t>
  </si>
  <si>
    <t>MARIE</t>
  </si>
  <si>
    <t>PATERNOTTE</t>
  </si>
  <si>
    <t>MARIANNE</t>
  </si>
  <si>
    <t>NOËMIE</t>
  </si>
  <si>
    <t>JUY</t>
  </si>
  <si>
    <t>KASSANDRA</t>
  </si>
  <si>
    <t>FRUGIER</t>
  </si>
  <si>
    <t>BAPIN</t>
  </si>
  <si>
    <t>PEP-BATOUMBOUG</t>
  </si>
  <si>
    <t>LAYANA</t>
  </si>
  <si>
    <t>JADE</t>
  </si>
  <si>
    <t>SARR</t>
  </si>
  <si>
    <t>MARYEM</t>
  </si>
  <si>
    <t>MAYRA</t>
  </si>
  <si>
    <t>WALKER</t>
  </si>
  <si>
    <t>JAELYNA</t>
  </si>
  <si>
    <t>OPEM</t>
  </si>
  <si>
    <t>ALBINO</t>
  </si>
  <si>
    <t>COUTEL</t>
  </si>
  <si>
    <t>OBEGA</t>
  </si>
  <si>
    <t>YANNIS</t>
  </si>
  <si>
    <t>DESZELUS</t>
  </si>
  <si>
    <t>CAMILLE</t>
  </si>
  <si>
    <t>DJIMADOUMADJI</t>
  </si>
  <si>
    <t>SCHEMAEJA</t>
  </si>
  <si>
    <t>NELLY</t>
  </si>
  <si>
    <t>CORENTIN</t>
  </si>
  <si>
    <t>GUERRO</t>
  </si>
  <si>
    <t>ESTEBAN</t>
  </si>
  <si>
    <t>PANOTIER</t>
  </si>
  <si>
    <t>LENNY-MORGAN</t>
  </si>
  <si>
    <t>TERDJEMANE</t>
  </si>
  <si>
    <t>THEPAUT</t>
  </si>
  <si>
    <t>ELOUAN</t>
  </si>
  <si>
    <t>TOURE</t>
  </si>
  <si>
    <t>ALI</t>
  </si>
  <si>
    <t>LOISEAU</t>
  </si>
  <si>
    <t>ALIX</t>
  </si>
  <si>
    <t>AERIS</t>
  </si>
  <si>
    <t>TANNOURI</t>
  </si>
  <si>
    <t>HELENE</t>
  </si>
  <si>
    <t>TAYSSE</t>
  </si>
  <si>
    <t>AOUANE</t>
  </si>
  <si>
    <t>BARRAU VAN LANDEGHEM</t>
  </si>
  <si>
    <t xml:space="preserve">CAILLEAUD </t>
  </si>
  <si>
    <t>DA COSTA</t>
  </si>
  <si>
    <t xml:space="preserve">DESMIER </t>
  </si>
  <si>
    <t>GUYOT</t>
  </si>
  <si>
    <t>MILLOT</t>
  </si>
  <si>
    <t>OLIVARES</t>
  </si>
  <si>
    <t xml:space="preserve">RAYAN </t>
  </si>
  <si>
    <t>GAEL</t>
  </si>
  <si>
    <t>MATHEW</t>
  </si>
  <si>
    <t>SERGINHO</t>
  </si>
  <si>
    <t>LOUP</t>
  </si>
  <si>
    <t>LANCELOT</t>
  </si>
  <si>
    <t>KAHINA</t>
  </si>
  <si>
    <t>BARTOUCHE</t>
  </si>
  <si>
    <t>OPHELIE</t>
  </si>
  <si>
    <t xml:space="preserve">SEBAS </t>
  </si>
  <si>
    <t xml:space="preserve">DA COSTA </t>
  </si>
  <si>
    <t>FRANCISCO</t>
  </si>
  <si>
    <t>ULYSSE</t>
  </si>
  <si>
    <t>MONNIER</t>
  </si>
  <si>
    <t>THIBAULT</t>
  </si>
  <si>
    <t>GUEHOUN</t>
  </si>
  <si>
    <t>REBECCA</t>
  </si>
  <si>
    <t>OUEDRAOGO</t>
  </si>
  <si>
    <t>SANTANA</t>
  </si>
  <si>
    <t>DAVID</t>
  </si>
  <si>
    <t>PAVOINE</t>
  </si>
  <si>
    <t>LEVEUR</t>
  </si>
  <si>
    <t>CHETUN</t>
  </si>
  <si>
    <t>MATHIEU</t>
  </si>
  <si>
    <t>KABA</t>
  </si>
  <si>
    <t>JULIEN</t>
  </si>
  <si>
    <t>dimanche 19 Janvier 2014</t>
  </si>
  <si>
    <t>ACHAUME</t>
  </si>
  <si>
    <t>JAYDEN</t>
  </si>
  <si>
    <t>HARY</t>
  </si>
  <si>
    <t>REMY</t>
  </si>
  <si>
    <t>GUILLET</t>
  </si>
  <si>
    <t>BENYOUCEF</t>
  </si>
  <si>
    <t>MERWOINE</t>
  </si>
  <si>
    <t>ROUSSEAU</t>
  </si>
  <si>
    <t>JULES</t>
  </si>
  <si>
    <t>NOURI</t>
  </si>
  <si>
    <t>CORANDI</t>
  </si>
  <si>
    <t>LEEYA</t>
  </si>
  <si>
    <t>TRYMBULAK</t>
  </si>
  <si>
    <t>MARIANNA</t>
  </si>
  <si>
    <t>ALCLOQUE</t>
  </si>
  <si>
    <t>COULAUD-VINCENT</t>
  </si>
  <si>
    <t>COLEEN</t>
  </si>
  <si>
    <t>30Pts</t>
  </si>
  <si>
    <t>37Pts</t>
  </si>
  <si>
    <t>59pts</t>
  </si>
  <si>
    <t>58pts</t>
  </si>
  <si>
    <t>55pts</t>
  </si>
  <si>
    <t>73pts</t>
  </si>
  <si>
    <t>66pts</t>
  </si>
  <si>
    <t>60pts</t>
  </si>
  <si>
    <t>52Pts</t>
  </si>
  <si>
    <t>48Pts</t>
  </si>
  <si>
    <t>42Pts</t>
  </si>
  <si>
    <t>51Pts</t>
  </si>
  <si>
    <t>77Pts</t>
  </si>
  <si>
    <t>79Pts</t>
  </si>
  <si>
    <t>84pts</t>
  </si>
  <si>
    <t>82pts</t>
  </si>
  <si>
    <t>79pts</t>
  </si>
  <si>
    <t>75Pts</t>
  </si>
  <si>
    <t>66Pts</t>
  </si>
  <si>
    <t>72Pts</t>
  </si>
  <si>
    <t>73Pts</t>
  </si>
  <si>
    <t>75pts</t>
  </si>
  <si>
    <t>74pts</t>
  </si>
  <si>
    <t>dimanche 19 janvier 2014</t>
  </si>
  <si>
    <t>ANDRE GOURDON</t>
  </si>
  <si>
    <t>RACHEL LEDENT</t>
  </si>
  <si>
    <t>DANIEL DAO</t>
  </si>
  <si>
    <t>LIONEL LEDENT</t>
  </si>
  <si>
    <t>STEPHANE GOURDON</t>
  </si>
  <si>
    <t>LUDOVIC VASSORT</t>
  </si>
  <si>
    <t>MICHEL LAGARDE</t>
  </si>
  <si>
    <t>ESTELLE PINDIVIC</t>
  </si>
  <si>
    <t>MICHEL ORDOUAS</t>
  </si>
  <si>
    <t>JEAN-LUC SALIES</t>
  </si>
  <si>
    <t>LAURENT MARTINEZ</t>
  </si>
  <si>
    <t>AUDE ABADIE</t>
  </si>
  <si>
    <t>YANNIS NERE</t>
  </si>
  <si>
    <t>MORGANE GUYOT</t>
  </si>
  <si>
    <t>FREDERIC ANGOSTON</t>
  </si>
  <si>
    <t>THIERRY DUJONQUOY</t>
  </si>
  <si>
    <t>KARINE DAMANY</t>
  </si>
  <si>
    <t>YANNICK GUYOT</t>
  </si>
  <si>
    <t>AMANDINE GUYOT</t>
  </si>
  <si>
    <t>JULIEN PICOT</t>
  </si>
  <si>
    <t>YANNICK LANDREAU</t>
  </si>
  <si>
    <t>AURELIEN GERME</t>
  </si>
  <si>
    <t>NICOLAS FIGUERAS</t>
  </si>
  <si>
    <t> 439687</t>
  </si>
  <si>
    <t>ANNIE FAURE</t>
  </si>
  <si>
    <t>CHRISTOPHE DUBOIS</t>
  </si>
  <si>
    <t> 1285789  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</si>
</sst>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0.000"/>
    <numFmt numFmtId="168" formatCode="d\ mmmm\ yyyy"/>
    <numFmt numFmtId="169" formatCode="0.0%"/>
    <numFmt numFmtId="170" formatCode="[$-40C]dddd\ d\ mmmm\ yyyy"/>
    <numFmt numFmtId="171" formatCode="[$-40C]d\-mmm\-yy;@"/>
    <numFmt numFmtId="172" formatCode="[$€-2]\ #,##0.00_);[Red]\([$€-2]\ #,##0.00\)"/>
  </numFmts>
  <fonts count="7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sz val="9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sz val="9"/>
      <name val="Tahoma"/>
      <family val="2"/>
    </font>
    <font>
      <sz val="8"/>
      <name val="Tahoma"/>
      <family val="2"/>
    </font>
    <font>
      <b/>
      <sz val="7"/>
      <name val="Arial"/>
      <family val="0"/>
    </font>
    <font>
      <b/>
      <i/>
      <sz val="9"/>
      <name val="Arial"/>
      <family val="0"/>
    </font>
    <font>
      <b/>
      <i/>
      <sz val="8"/>
      <name val="Tahoma"/>
      <family val="2"/>
    </font>
    <font>
      <b/>
      <i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8"/>
      <color indexed="17"/>
      <name val="Tahoma"/>
      <family val="2"/>
    </font>
    <font>
      <b/>
      <sz val="18"/>
      <color indexed="17"/>
      <name val="Algerian"/>
      <family val="5"/>
    </font>
    <font>
      <b/>
      <sz val="16"/>
      <name val="Tahoma"/>
      <family val="2"/>
    </font>
    <font>
      <b/>
      <sz val="12"/>
      <name val="Tahoma"/>
      <family val="2"/>
    </font>
    <font>
      <sz val="8"/>
      <name val="Arial"/>
      <family val="0"/>
    </font>
    <font>
      <b/>
      <sz val="9"/>
      <name val="Tahoma"/>
      <family val="2"/>
    </font>
    <font>
      <b/>
      <sz val="12"/>
      <color indexed="10"/>
      <name val="Arial"/>
      <family val="2"/>
    </font>
    <font>
      <sz val="8"/>
      <color indexed="8"/>
      <name val="Comic Sans MS"/>
      <family val="4"/>
    </font>
    <font>
      <sz val="14"/>
      <color indexed="10"/>
      <name val="Comic Sans MS"/>
      <family val="4"/>
    </font>
    <font>
      <sz val="72"/>
      <name val="Arial"/>
      <family val="0"/>
    </font>
    <font>
      <sz val="22"/>
      <name val="Comic Sans MS"/>
      <family val="4"/>
    </font>
    <font>
      <sz val="22"/>
      <name val="Arial"/>
      <family val="0"/>
    </font>
    <font>
      <sz val="8"/>
      <name val="Comic Sans MS"/>
      <family val="4"/>
    </font>
    <font>
      <b/>
      <sz val="10"/>
      <name val="Arial"/>
      <family val="2"/>
    </font>
    <font>
      <sz val="8.05"/>
      <color indexed="8"/>
      <name val="Comic Sans MS"/>
      <family val="4"/>
    </font>
    <font>
      <b/>
      <u val="single"/>
      <sz val="12"/>
      <name val="Comic Sans MS"/>
      <family val="4"/>
    </font>
    <font>
      <sz val="10"/>
      <color indexed="10"/>
      <name val="Tahoma"/>
      <family val="2"/>
    </font>
    <font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31"/>
      </patternFill>
    </fill>
    <fill>
      <patternFill patternType="gray0625">
        <bgColor indexed="26"/>
      </patternFill>
    </fill>
    <fill>
      <patternFill patternType="gray125">
        <bgColor indexed="1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 diagonalUp="1" diagonalDown="1">
      <left style="thin"/>
      <right style="thin"/>
      <top style="thin"/>
      <bottom style="thin"/>
      <diagonal style="thin">
        <color indexed="10"/>
      </diagonal>
    </border>
    <border diagonalUp="1" diagonalDown="1">
      <left>
        <color indexed="63"/>
      </left>
      <right style="thin"/>
      <top style="thin"/>
      <bottom style="thin"/>
      <diagonal style="thin">
        <color indexed="10"/>
      </diagonal>
    </border>
    <border diagonalUp="1" diagonalDown="1">
      <left>
        <color indexed="63"/>
      </left>
      <right>
        <color indexed="63"/>
      </right>
      <top style="thin"/>
      <bottom style="thin"/>
      <diagonal style="thin">
        <color indexed="10"/>
      </diagonal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50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166" fontId="7" fillId="33" borderId="11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2" fontId="7" fillId="34" borderId="11" xfId="0" applyNumberFormat="1" applyFont="1" applyFill="1" applyBorder="1" applyAlignment="1">
      <alignment horizontal="right"/>
    </xf>
    <xf numFmtId="0" fontId="7" fillId="34" borderId="11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7" fillId="33" borderId="12" xfId="0" applyFont="1" applyFill="1" applyBorder="1" applyAlignment="1">
      <alignment/>
    </xf>
    <xf numFmtId="166" fontId="7" fillId="33" borderId="0" xfId="0" applyNumberFormat="1" applyFont="1" applyFill="1" applyAlignment="1">
      <alignment horizontal="right"/>
    </xf>
    <xf numFmtId="2" fontId="7" fillId="34" borderId="0" xfId="0" applyNumberFormat="1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33" borderId="12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4" borderId="0" xfId="0" applyNumberFormat="1" applyFont="1" applyFill="1" applyAlignment="1">
      <alignment horizontal="right"/>
    </xf>
    <xf numFmtId="0" fontId="8" fillId="33" borderId="0" xfId="0" applyFont="1" applyFill="1" applyAlignment="1">
      <alignment horizontal="center"/>
    </xf>
    <xf numFmtId="2" fontId="8" fillId="33" borderId="0" xfId="0" applyNumberFormat="1" applyFont="1" applyFill="1" applyAlignment="1">
      <alignment horizontal="right"/>
    </xf>
    <xf numFmtId="0" fontId="8" fillId="34" borderId="0" xfId="0" applyFont="1" applyFill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66" fontId="8" fillId="33" borderId="0" xfId="0" applyNumberFormat="1" applyFont="1" applyFill="1" applyAlignment="1">
      <alignment horizontal="right"/>
    </xf>
    <xf numFmtId="0" fontId="7" fillId="33" borderId="14" xfId="0" applyFont="1" applyFill="1" applyBorder="1" applyAlignment="1">
      <alignment/>
    </xf>
    <xf numFmtId="166" fontId="7" fillId="33" borderId="14" xfId="0" applyNumberFormat="1" applyFont="1" applyFill="1" applyBorder="1" applyAlignment="1">
      <alignment horizontal="right"/>
    </xf>
    <xf numFmtId="0" fontId="7" fillId="33" borderId="14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1" fontId="7" fillId="33" borderId="0" xfId="0" applyNumberFormat="1" applyFont="1" applyFill="1" applyAlignment="1">
      <alignment horizontal="center"/>
    </xf>
    <xf numFmtId="0" fontId="9" fillId="35" borderId="15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1" fontId="6" fillId="36" borderId="15" xfId="0" applyNumberFormat="1" applyFont="1" applyFill="1" applyBorder="1" applyAlignment="1">
      <alignment horizontal="center"/>
    </xf>
    <xf numFmtId="166" fontId="9" fillId="33" borderId="0" xfId="0" applyNumberFormat="1" applyFont="1" applyFill="1" applyAlignment="1">
      <alignment/>
    </xf>
    <xf numFmtId="166" fontId="6" fillId="33" borderId="0" xfId="0" applyNumberFormat="1" applyFont="1" applyFill="1" applyAlignment="1">
      <alignment/>
    </xf>
    <xf numFmtId="0" fontId="9" fillId="37" borderId="15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6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34" borderId="0" xfId="0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1" fontId="7" fillId="33" borderId="11" xfId="0" applyNumberFormat="1" applyFont="1" applyFill="1" applyBorder="1" applyAlignment="1">
      <alignment horizontal="center"/>
    </xf>
    <xf numFmtId="2" fontId="7" fillId="34" borderId="11" xfId="0" applyNumberFormat="1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33" borderId="0" xfId="0" applyNumberFormat="1" applyFont="1" applyFill="1" applyAlignment="1">
      <alignment horizontal="center"/>
    </xf>
    <xf numFmtId="0" fontId="8" fillId="34" borderId="0" xfId="0" applyNumberFormat="1" applyFont="1" applyFill="1" applyAlignment="1">
      <alignment horizontal="center"/>
    </xf>
    <xf numFmtId="2" fontId="7" fillId="34" borderId="14" xfId="0" applyNumberFormat="1" applyFont="1" applyFill="1" applyBorder="1" applyAlignment="1">
      <alignment horizontal="center"/>
    </xf>
    <xf numFmtId="2" fontId="9" fillId="34" borderId="0" xfId="0" applyNumberFormat="1" applyFont="1" applyFill="1" applyAlignment="1">
      <alignment/>
    </xf>
    <xf numFmtId="0" fontId="13" fillId="34" borderId="0" xfId="0" applyFont="1" applyFill="1" applyAlignment="1">
      <alignment/>
    </xf>
    <xf numFmtId="0" fontId="13" fillId="38" borderId="18" xfId="0" applyFont="1" applyFill="1" applyBorder="1" applyAlignment="1">
      <alignment/>
    </xf>
    <xf numFmtId="0" fontId="13" fillId="38" borderId="19" xfId="0" applyFont="1" applyFill="1" applyBorder="1" applyAlignment="1">
      <alignment/>
    </xf>
    <xf numFmtId="0" fontId="13" fillId="38" borderId="19" xfId="0" applyFont="1" applyFill="1" applyBorder="1" applyAlignment="1">
      <alignment horizontal="center"/>
    </xf>
    <xf numFmtId="0" fontId="13" fillId="38" borderId="16" xfId="0" applyFont="1" applyFill="1" applyBorder="1" applyAlignment="1">
      <alignment horizontal="center"/>
    </xf>
    <xf numFmtId="166" fontId="13" fillId="39" borderId="0" xfId="0" applyNumberFormat="1" applyFont="1" applyFill="1" applyAlignment="1">
      <alignment horizontal="right"/>
    </xf>
    <xf numFmtId="0" fontId="13" fillId="38" borderId="18" xfId="0" applyFont="1" applyFill="1" applyBorder="1" applyAlignment="1">
      <alignment/>
    </xf>
    <xf numFmtId="0" fontId="13" fillId="38" borderId="19" xfId="0" applyNumberFormat="1" applyFont="1" applyFill="1" applyBorder="1" applyAlignment="1">
      <alignment/>
    </xf>
    <xf numFmtId="0" fontId="13" fillId="38" borderId="19" xfId="0" applyFont="1" applyFill="1" applyBorder="1" applyAlignment="1">
      <alignment/>
    </xf>
    <xf numFmtId="2" fontId="13" fillId="38" borderId="19" xfId="0" applyNumberFormat="1" applyFont="1" applyFill="1" applyBorder="1" applyAlignment="1">
      <alignment horizontal="center"/>
    </xf>
    <xf numFmtId="2" fontId="13" fillId="39" borderId="0" xfId="0" applyNumberFormat="1" applyFont="1" applyFill="1" applyAlignment="1">
      <alignment horizontal="right"/>
    </xf>
    <xf numFmtId="0" fontId="6" fillId="34" borderId="0" xfId="0" applyFont="1" applyFill="1" applyAlignment="1">
      <alignment/>
    </xf>
    <xf numFmtId="0" fontId="6" fillId="0" borderId="20" xfId="0" applyFont="1" applyFill="1" applyBorder="1" applyAlignment="1">
      <alignment/>
    </xf>
    <xf numFmtId="1" fontId="6" fillId="34" borderId="16" xfId="0" applyNumberFormat="1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/>
    </xf>
    <xf numFmtId="166" fontId="6" fillId="34" borderId="0" xfId="0" applyNumberFormat="1" applyFont="1" applyFill="1" applyAlignment="1">
      <alignment horizontal="right"/>
    </xf>
    <xf numFmtId="0" fontId="6" fillId="0" borderId="20" xfId="0" applyFont="1" applyFill="1" applyBorder="1" applyAlignment="1">
      <alignment/>
    </xf>
    <xf numFmtId="0" fontId="6" fillId="0" borderId="16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1" fontId="6" fillId="34" borderId="20" xfId="0" applyNumberFormat="1" applyFont="1" applyFill="1" applyBorder="1" applyAlignment="1">
      <alignment horizontal="center"/>
    </xf>
    <xf numFmtId="2" fontId="6" fillId="34" borderId="0" xfId="0" applyNumberFormat="1" applyFont="1" applyFill="1" applyAlignment="1">
      <alignment horizontal="right"/>
    </xf>
    <xf numFmtId="0" fontId="6" fillId="0" borderId="16" xfId="0" applyFont="1" applyFill="1" applyBorder="1" applyAlignment="1">
      <alignment/>
    </xf>
    <xf numFmtId="0" fontId="13" fillId="36" borderId="21" xfId="0" applyFont="1" applyFill="1" applyBorder="1" applyAlignment="1">
      <alignment/>
    </xf>
    <xf numFmtId="0" fontId="13" fillId="36" borderId="14" xfId="0" applyFont="1" applyFill="1" applyBorder="1" applyAlignment="1">
      <alignment/>
    </xf>
    <xf numFmtId="1" fontId="13" fillId="36" borderId="14" xfId="0" applyNumberFormat="1" applyFont="1" applyFill="1" applyBorder="1" applyAlignment="1">
      <alignment horizontal="center"/>
    </xf>
    <xf numFmtId="0" fontId="14" fillId="36" borderId="16" xfId="0" applyFont="1" applyFill="1" applyBorder="1" applyAlignment="1">
      <alignment horizontal="center"/>
    </xf>
    <xf numFmtId="0" fontId="13" fillId="36" borderId="21" xfId="0" applyFont="1" applyFill="1" applyBorder="1" applyAlignment="1">
      <alignment/>
    </xf>
    <xf numFmtId="0" fontId="13" fillId="36" borderId="14" xfId="0" applyNumberFormat="1" applyFont="1" applyFill="1" applyBorder="1" applyAlignment="1">
      <alignment/>
    </xf>
    <xf numFmtId="0" fontId="13" fillId="36" borderId="14" xfId="0" applyFont="1" applyFill="1" applyBorder="1" applyAlignment="1">
      <alignment/>
    </xf>
    <xf numFmtId="0" fontId="15" fillId="36" borderId="16" xfId="0" applyFont="1" applyFill="1" applyBorder="1" applyAlignment="1">
      <alignment horizontal="center"/>
    </xf>
    <xf numFmtId="0" fontId="13" fillId="40" borderId="21" xfId="0" applyFont="1" applyFill="1" applyBorder="1" applyAlignment="1">
      <alignment/>
    </xf>
    <xf numFmtId="0" fontId="13" fillId="40" borderId="19" xfId="0" applyFont="1" applyFill="1" applyBorder="1" applyAlignment="1">
      <alignment/>
    </xf>
    <xf numFmtId="1" fontId="13" fillId="40" borderId="14" xfId="0" applyNumberFormat="1" applyFont="1" applyFill="1" applyBorder="1" applyAlignment="1">
      <alignment horizontal="center"/>
    </xf>
    <xf numFmtId="0" fontId="14" fillId="40" borderId="16" xfId="0" applyFont="1" applyFill="1" applyBorder="1" applyAlignment="1">
      <alignment horizontal="center"/>
    </xf>
    <xf numFmtId="0" fontId="13" fillId="40" borderId="21" xfId="0" applyFont="1" applyFill="1" applyBorder="1" applyAlignment="1">
      <alignment/>
    </xf>
    <xf numFmtId="0" fontId="13" fillId="40" borderId="19" xfId="0" applyNumberFormat="1" applyFont="1" applyFill="1" applyBorder="1" applyAlignment="1">
      <alignment/>
    </xf>
    <xf numFmtId="0" fontId="13" fillId="40" borderId="19" xfId="0" applyFont="1" applyFill="1" applyBorder="1" applyAlignment="1">
      <alignment/>
    </xf>
    <xf numFmtId="0" fontId="13" fillId="41" borderId="21" xfId="0" applyFont="1" applyFill="1" applyBorder="1" applyAlignment="1">
      <alignment/>
    </xf>
    <xf numFmtId="0" fontId="13" fillId="41" borderId="14" xfId="0" applyFont="1" applyFill="1" applyBorder="1" applyAlignment="1">
      <alignment/>
    </xf>
    <xf numFmtId="1" fontId="13" fillId="41" borderId="14" xfId="0" applyNumberFormat="1" applyFont="1" applyFill="1" applyBorder="1" applyAlignment="1">
      <alignment horizontal="center"/>
    </xf>
    <xf numFmtId="0" fontId="14" fillId="41" borderId="16" xfId="0" applyFont="1" applyFill="1" applyBorder="1" applyAlignment="1">
      <alignment horizontal="center"/>
    </xf>
    <xf numFmtId="0" fontId="13" fillId="41" borderId="21" xfId="0" applyFont="1" applyFill="1" applyBorder="1" applyAlignment="1">
      <alignment/>
    </xf>
    <xf numFmtId="0" fontId="13" fillId="41" borderId="14" xfId="0" applyNumberFormat="1" applyFont="1" applyFill="1" applyBorder="1" applyAlignment="1">
      <alignment/>
    </xf>
    <xf numFmtId="0" fontId="13" fillId="41" borderId="14" xfId="0" applyFont="1" applyFill="1" applyBorder="1" applyAlignment="1">
      <alignment/>
    </xf>
    <xf numFmtId="0" fontId="15" fillId="41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166" fontId="9" fillId="34" borderId="0" xfId="0" applyNumberFormat="1" applyFont="1" applyFill="1" applyAlignment="1">
      <alignment/>
    </xf>
    <xf numFmtId="2" fontId="13" fillId="38" borderId="14" xfId="0" applyNumberFormat="1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166" fontId="6" fillId="34" borderId="16" xfId="0" applyNumberFormat="1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6" fillId="34" borderId="20" xfId="0" applyFont="1" applyFill="1" applyBorder="1" applyAlignment="1">
      <alignment/>
    </xf>
    <xf numFmtId="0" fontId="6" fillId="34" borderId="16" xfId="0" applyNumberFormat="1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166" fontId="6" fillId="34" borderId="20" xfId="0" applyNumberFormat="1" applyFont="1" applyFill="1" applyBorder="1" applyAlignment="1">
      <alignment horizontal="center"/>
    </xf>
    <xf numFmtId="0" fontId="13" fillId="36" borderId="14" xfId="0" applyFont="1" applyFill="1" applyBorder="1" applyAlignment="1">
      <alignment horizontal="center"/>
    </xf>
    <xf numFmtId="0" fontId="13" fillId="36" borderId="16" xfId="0" applyFont="1" applyFill="1" applyBorder="1" applyAlignment="1">
      <alignment horizontal="center"/>
    </xf>
    <xf numFmtId="166" fontId="13" fillId="36" borderId="14" xfId="0" applyNumberFormat="1" applyFont="1" applyFill="1" applyBorder="1" applyAlignment="1">
      <alignment horizontal="center"/>
    </xf>
    <xf numFmtId="0" fontId="13" fillId="40" borderId="14" xfId="0" applyFont="1" applyFill="1" applyBorder="1" applyAlignment="1">
      <alignment horizontal="center"/>
    </xf>
    <xf numFmtId="0" fontId="13" fillId="40" borderId="16" xfId="0" applyFont="1" applyFill="1" applyBorder="1" applyAlignment="1">
      <alignment horizontal="center"/>
    </xf>
    <xf numFmtId="2" fontId="13" fillId="40" borderId="14" xfId="0" applyNumberFormat="1" applyFont="1" applyFill="1" applyBorder="1" applyAlignment="1">
      <alignment horizontal="center"/>
    </xf>
    <xf numFmtId="166" fontId="13" fillId="41" borderId="14" xfId="0" applyNumberFormat="1" applyFont="1" applyFill="1" applyBorder="1" applyAlignment="1">
      <alignment horizontal="center"/>
    </xf>
    <xf numFmtId="0" fontId="13" fillId="41" borderId="16" xfId="0" applyFont="1" applyFill="1" applyBorder="1" applyAlignment="1">
      <alignment horizontal="center"/>
    </xf>
    <xf numFmtId="2" fontId="13" fillId="41" borderId="14" xfId="0" applyNumberFormat="1" applyFont="1" applyFill="1" applyBorder="1" applyAlignment="1">
      <alignment horizontal="center"/>
    </xf>
    <xf numFmtId="0" fontId="15" fillId="41" borderId="16" xfId="0" applyFont="1" applyFill="1" applyBorder="1" applyAlignment="1">
      <alignment horizontal="center"/>
    </xf>
    <xf numFmtId="0" fontId="6" fillId="34" borderId="22" xfId="0" applyFont="1" applyFill="1" applyBorder="1" applyAlignment="1">
      <alignment/>
    </xf>
    <xf numFmtId="2" fontId="6" fillId="34" borderId="0" xfId="0" applyNumberFormat="1" applyFont="1" applyFill="1" applyBorder="1" applyAlignment="1">
      <alignment horizontal="right"/>
    </xf>
    <xf numFmtId="0" fontId="6" fillId="34" borderId="0" xfId="0" applyFont="1" applyFill="1" applyBorder="1" applyAlignment="1">
      <alignment/>
    </xf>
    <xf numFmtId="2" fontId="6" fillId="34" borderId="16" xfId="0" applyNumberFormat="1" applyFont="1" applyFill="1" applyBorder="1" applyAlignment="1">
      <alignment horizontal="center"/>
    </xf>
    <xf numFmtId="2" fontId="6" fillId="34" borderId="2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34" borderId="0" xfId="0" applyFont="1" applyFill="1" applyAlignment="1">
      <alignment horizontal="center"/>
    </xf>
    <xf numFmtId="166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8" fillId="34" borderId="0" xfId="0" applyFont="1" applyFill="1" applyAlignment="1">
      <alignment horizontal="center"/>
    </xf>
    <xf numFmtId="166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7" fillId="34" borderId="23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166" fontId="17" fillId="42" borderId="24" xfId="0" applyNumberFormat="1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2" fontId="17" fillId="42" borderId="24" xfId="0" applyNumberFormat="1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7" fillId="34" borderId="26" xfId="0" applyFont="1" applyFill="1" applyBorder="1" applyAlignment="1">
      <alignment horizontal="center" vertical="center" wrapText="1"/>
    </xf>
    <xf numFmtId="166" fontId="17" fillId="42" borderId="13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7" fillId="42" borderId="13" xfId="0" applyNumberFormat="1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34" borderId="26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166" fontId="16" fillId="0" borderId="28" xfId="0" applyNumberFormat="1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2" fontId="16" fillId="0" borderId="28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166" fontId="16" fillId="0" borderId="16" xfId="0" applyNumberFormat="1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2" fontId="16" fillId="0" borderId="16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166" fontId="16" fillId="43" borderId="16" xfId="0" applyNumberFormat="1" applyFont="1" applyFill="1" applyBorder="1" applyAlignment="1">
      <alignment horizontal="center"/>
    </xf>
    <xf numFmtId="2" fontId="16" fillId="43" borderId="16" xfId="0" applyNumberFormat="1" applyFont="1" applyFill="1" applyBorder="1" applyAlignment="1">
      <alignment horizontal="center"/>
    </xf>
    <xf numFmtId="166" fontId="16" fillId="42" borderId="16" xfId="0" applyNumberFormat="1" applyFont="1" applyFill="1" applyBorder="1" applyAlignment="1">
      <alignment horizontal="center"/>
    </xf>
    <xf numFmtId="2" fontId="16" fillId="42" borderId="16" xfId="0" applyNumberFormat="1" applyFont="1" applyFill="1" applyBorder="1" applyAlignment="1">
      <alignment horizontal="center"/>
    </xf>
    <xf numFmtId="2" fontId="16" fillId="0" borderId="21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166" fontId="7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2" fontId="7" fillId="34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0" fontId="9" fillId="38" borderId="19" xfId="0" applyFont="1" applyFill="1" applyBorder="1" applyAlignment="1">
      <alignment/>
    </xf>
    <xf numFmtId="0" fontId="9" fillId="38" borderId="19" xfId="0" applyFont="1" applyFill="1" applyBorder="1" applyAlignment="1">
      <alignment horizontal="center"/>
    </xf>
    <xf numFmtId="0" fontId="13" fillId="38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166" fontId="6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3" fillId="33" borderId="0" xfId="0" applyNumberFormat="1" applyFont="1" applyFill="1" applyBorder="1" applyAlignment="1">
      <alignment/>
    </xf>
    <xf numFmtId="166" fontId="13" fillId="33" borderId="0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166" fontId="13" fillId="33" borderId="0" xfId="0" applyNumberFormat="1" applyFont="1" applyFill="1" applyBorder="1" applyAlignment="1">
      <alignment horizontal="right"/>
    </xf>
    <xf numFmtId="2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23" fillId="38" borderId="14" xfId="0" applyFont="1" applyFill="1" applyBorder="1" applyAlignment="1">
      <alignment horizontal="left"/>
    </xf>
    <xf numFmtId="2" fontId="9" fillId="38" borderId="19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166" fontId="17" fillId="44" borderId="24" xfId="0" applyNumberFormat="1" applyFont="1" applyFill="1" applyBorder="1" applyAlignment="1">
      <alignment horizontal="center" vertical="center" wrapText="1"/>
    </xf>
    <xf numFmtId="166" fontId="17" fillId="44" borderId="13" xfId="0" applyNumberFormat="1" applyFont="1" applyFill="1" applyBorder="1" applyAlignment="1">
      <alignment horizontal="center" vertical="center" wrapText="1"/>
    </xf>
    <xf numFmtId="2" fontId="17" fillId="44" borderId="24" xfId="0" applyNumberFormat="1" applyFont="1" applyFill="1" applyBorder="1" applyAlignment="1">
      <alignment horizontal="center" vertical="center" wrapText="1"/>
    </xf>
    <xf numFmtId="2" fontId="17" fillId="44" borderId="13" xfId="0" applyNumberFormat="1" applyFont="1" applyFill="1" applyBorder="1" applyAlignment="1">
      <alignment horizontal="center" vertical="center" wrapText="1"/>
    </xf>
    <xf numFmtId="166" fontId="17" fillId="44" borderId="33" xfId="0" applyNumberFormat="1" applyFont="1" applyFill="1" applyBorder="1" applyAlignment="1">
      <alignment horizontal="center" vertical="center" wrapText="1"/>
    </xf>
    <xf numFmtId="166" fontId="16" fillId="0" borderId="29" xfId="0" applyNumberFormat="1" applyFont="1" applyBorder="1" applyAlignment="1">
      <alignment horizontal="center"/>
    </xf>
    <xf numFmtId="166" fontId="16" fillId="0" borderId="31" xfId="0" applyNumberFormat="1" applyFont="1" applyBorder="1" applyAlignment="1">
      <alignment horizontal="center"/>
    </xf>
    <xf numFmtId="166" fontId="16" fillId="43" borderId="31" xfId="0" applyNumberFormat="1" applyFont="1" applyFill="1" applyBorder="1" applyAlignment="1">
      <alignment horizontal="center"/>
    </xf>
    <xf numFmtId="166" fontId="16" fillId="44" borderId="31" xfId="0" applyNumberFormat="1" applyFont="1" applyFill="1" applyBorder="1" applyAlignment="1">
      <alignment horizontal="center"/>
    </xf>
    <xf numFmtId="166" fontId="16" fillId="43" borderId="34" xfId="0" applyNumberFormat="1" applyFont="1" applyFill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166" fontId="17" fillId="44" borderId="36" xfId="0" applyNumberFormat="1" applyFont="1" applyFill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2" fontId="16" fillId="0" borderId="38" xfId="0" applyNumberFormat="1" applyFont="1" applyBorder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2" fontId="17" fillId="0" borderId="0" xfId="0" applyNumberFormat="1" applyFont="1" applyAlignment="1">
      <alignment horizontal="center" vertical="center"/>
    </xf>
    <xf numFmtId="2" fontId="16" fillId="0" borderId="31" xfId="0" applyNumberFormat="1" applyFont="1" applyBorder="1" applyAlignment="1">
      <alignment horizontal="center"/>
    </xf>
    <xf numFmtId="2" fontId="16" fillId="43" borderId="31" xfId="0" applyNumberFormat="1" applyFont="1" applyFill="1" applyBorder="1" applyAlignment="1">
      <alignment horizontal="center"/>
    </xf>
    <xf numFmtId="2" fontId="16" fillId="44" borderId="31" xfId="0" applyNumberFormat="1" applyFont="1" applyFill="1" applyBorder="1" applyAlignment="1">
      <alignment horizontal="center"/>
    </xf>
    <xf numFmtId="2" fontId="16" fillId="0" borderId="29" xfId="0" applyNumberFormat="1" applyFont="1" applyBorder="1" applyAlignment="1">
      <alignment horizontal="center"/>
    </xf>
    <xf numFmtId="2" fontId="16" fillId="43" borderId="34" xfId="0" applyNumberFormat="1" applyFont="1" applyFill="1" applyBorder="1" applyAlignment="1">
      <alignment horizontal="center"/>
    </xf>
    <xf numFmtId="2" fontId="19" fillId="0" borderId="0" xfId="0" applyNumberFormat="1" applyFont="1" applyAlignment="1">
      <alignment horizontal="left" vertical="center"/>
    </xf>
    <xf numFmtId="2" fontId="20" fillId="0" borderId="0" xfId="0" applyNumberFormat="1" applyFont="1" applyAlignment="1">
      <alignment horizontal="left" vertical="center"/>
    </xf>
    <xf numFmtId="2" fontId="21" fillId="0" borderId="0" xfId="0" applyNumberFormat="1" applyFont="1" applyAlignment="1">
      <alignment horizontal="left" vertical="center"/>
    </xf>
    <xf numFmtId="2" fontId="16" fillId="0" borderId="42" xfId="0" applyNumberFormat="1" applyFont="1" applyBorder="1" applyAlignment="1">
      <alignment horizontal="center"/>
    </xf>
    <xf numFmtId="2" fontId="16" fillId="43" borderId="42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166" fontId="16" fillId="45" borderId="16" xfId="0" applyNumberFormat="1" applyFont="1" applyFill="1" applyBorder="1" applyAlignment="1">
      <alignment horizontal="center"/>
    </xf>
    <xf numFmtId="0" fontId="9" fillId="46" borderId="15" xfId="0" applyFont="1" applyFill="1" applyBorder="1" applyAlignment="1">
      <alignment horizontal="center"/>
    </xf>
    <xf numFmtId="0" fontId="9" fillId="40" borderId="15" xfId="0" applyFont="1" applyFill="1" applyBorder="1" applyAlignment="1">
      <alignment horizontal="center"/>
    </xf>
    <xf numFmtId="0" fontId="9" fillId="35" borderId="43" xfId="0" applyFont="1" applyFill="1" applyBorder="1" applyAlignment="1">
      <alignment horizontal="left"/>
    </xf>
    <xf numFmtId="0" fontId="9" fillId="35" borderId="15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44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28" fillId="0" borderId="47" xfId="0" applyFont="1" applyBorder="1" applyAlignment="1">
      <alignment horizontal="center"/>
    </xf>
    <xf numFmtId="0" fontId="28" fillId="0" borderId="48" xfId="0" applyFont="1" applyBorder="1" applyAlignment="1">
      <alignment horizontal="center"/>
    </xf>
    <xf numFmtId="0" fontId="28" fillId="0" borderId="49" xfId="0" applyFont="1" applyBorder="1" applyAlignment="1">
      <alignment horizontal="center"/>
    </xf>
    <xf numFmtId="0" fontId="28" fillId="0" borderId="50" xfId="0" applyFont="1" applyBorder="1" applyAlignment="1">
      <alignment horizontal="center"/>
    </xf>
    <xf numFmtId="0" fontId="28" fillId="0" borderId="51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28" fillId="0" borderId="53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54" xfId="0" applyFont="1" applyBorder="1" applyAlignment="1">
      <alignment horizontal="center"/>
    </xf>
    <xf numFmtId="0" fontId="28" fillId="0" borderId="55" xfId="0" applyFont="1" applyBorder="1" applyAlignment="1">
      <alignment horizontal="center"/>
    </xf>
    <xf numFmtId="0" fontId="0" fillId="0" borderId="0" xfId="0" applyAlignment="1">
      <alignment horizontal="center"/>
    </xf>
    <xf numFmtId="166" fontId="8" fillId="33" borderId="0" xfId="0" applyNumberFormat="1" applyFont="1" applyFill="1" applyAlignment="1">
      <alignment horizontal="center"/>
    </xf>
    <xf numFmtId="0" fontId="30" fillId="0" borderId="43" xfId="0" applyFont="1" applyFill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49" fontId="30" fillId="0" borderId="43" xfId="0" applyNumberFormat="1" applyFont="1" applyFill="1" applyBorder="1" applyAlignment="1">
      <alignment horizontal="center" vertical="center"/>
    </xf>
    <xf numFmtId="166" fontId="9" fillId="37" borderId="16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166" fontId="6" fillId="34" borderId="0" xfId="0" applyNumberFormat="1" applyFont="1" applyFill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13" fillId="38" borderId="19" xfId="0" applyFont="1" applyFill="1" applyBorder="1" applyAlignment="1">
      <alignment/>
    </xf>
    <xf numFmtId="0" fontId="13" fillId="38" borderId="15" xfId="0" applyFont="1" applyFill="1" applyBorder="1" applyAlignment="1">
      <alignment horizontal="center"/>
    </xf>
    <xf numFmtId="0" fontId="6" fillId="0" borderId="56" xfId="0" applyFont="1" applyFill="1" applyBorder="1" applyAlignment="1">
      <alignment/>
    </xf>
    <xf numFmtId="0" fontId="6" fillId="0" borderId="57" xfId="0" applyFont="1" applyFill="1" applyBorder="1" applyAlignment="1">
      <alignment/>
    </xf>
    <xf numFmtId="2" fontId="6" fillId="34" borderId="57" xfId="0" applyNumberFormat="1" applyFont="1" applyFill="1" applyBorder="1" applyAlignment="1">
      <alignment horizontal="center"/>
    </xf>
    <xf numFmtId="0" fontId="11" fillId="34" borderId="57" xfId="0" applyFont="1" applyFill="1" applyBorder="1" applyAlignment="1">
      <alignment horizontal="center"/>
    </xf>
    <xf numFmtId="2" fontId="9" fillId="46" borderId="16" xfId="0" applyNumberFormat="1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/>
    </xf>
    <xf numFmtId="0" fontId="6" fillId="34" borderId="57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2" fontId="6" fillId="34" borderId="56" xfId="0" applyNumberFormat="1" applyFont="1" applyFill="1" applyBorder="1" applyAlignment="1">
      <alignment horizontal="center"/>
    </xf>
    <xf numFmtId="2" fontId="6" fillId="34" borderId="0" xfId="0" applyNumberFormat="1" applyFont="1" applyFill="1" applyAlignment="1">
      <alignment horizontal="center" vertical="center"/>
    </xf>
    <xf numFmtId="2" fontId="9" fillId="40" borderId="16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0" fillId="33" borderId="0" xfId="0" applyFill="1" applyAlignment="1">
      <alignment/>
    </xf>
    <xf numFmtId="17" fontId="0" fillId="33" borderId="0" xfId="0" applyNumberFormat="1" applyFill="1" applyBorder="1" applyAlignment="1">
      <alignment horizontal="center" wrapText="1"/>
    </xf>
    <xf numFmtId="0" fontId="0" fillId="33" borderId="43" xfId="0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31" fillId="33" borderId="43" xfId="0" applyFont="1" applyFill="1" applyBorder="1" applyAlignment="1">
      <alignment horizontal="center" wrapText="1"/>
    </xf>
    <xf numFmtId="0" fontId="31" fillId="33" borderId="0" xfId="0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1" fillId="33" borderId="26" xfId="0" applyFont="1" applyFill="1" applyBorder="1" applyAlignment="1">
      <alignment horizontal="center"/>
    </xf>
    <xf numFmtId="0" fontId="31" fillId="33" borderId="43" xfId="0" applyFont="1" applyFill="1" applyBorder="1" applyAlignment="1">
      <alignment horizontal="center"/>
    </xf>
    <xf numFmtId="0" fontId="31" fillId="33" borderId="19" xfId="0" applyFont="1" applyFill="1" applyBorder="1" applyAlignment="1">
      <alignment horizontal="center"/>
    </xf>
    <xf numFmtId="0" fontId="3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66" fontId="9" fillId="37" borderId="15" xfId="0" applyNumberFormat="1" applyFont="1" applyFill="1" applyBorder="1" applyAlignment="1">
      <alignment horizontal="center"/>
    </xf>
    <xf numFmtId="2" fontId="9" fillId="46" borderId="15" xfId="0" applyNumberFormat="1" applyFont="1" applyFill="1" applyBorder="1" applyAlignment="1">
      <alignment horizontal="center"/>
    </xf>
    <xf numFmtId="2" fontId="9" fillId="40" borderId="15" xfId="0" applyNumberFormat="1" applyFont="1" applyFill="1" applyBorder="1" applyAlignment="1">
      <alignment horizontal="center"/>
    </xf>
    <xf numFmtId="1" fontId="9" fillId="36" borderId="15" xfId="0" applyNumberFormat="1" applyFont="1" applyFill="1" applyBorder="1" applyAlignment="1">
      <alignment horizontal="center"/>
    </xf>
    <xf numFmtId="49" fontId="30" fillId="0" borderId="43" xfId="0" applyNumberFormat="1" applyFont="1" applyBorder="1" applyAlignment="1">
      <alignment horizontal="left" vertical="center"/>
    </xf>
    <xf numFmtId="0" fontId="30" fillId="0" borderId="43" xfId="0" applyFont="1" applyFill="1" applyBorder="1" applyAlignment="1">
      <alignment horizontal="left" vertical="center"/>
    </xf>
    <xf numFmtId="0" fontId="30" fillId="0" borderId="43" xfId="0" applyFont="1" applyFill="1" applyBorder="1" applyAlignment="1">
      <alignment vertical="center"/>
    </xf>
    <xf numFmtId="0" fontId="32" fillId="0" borderId="43" xfId="0" applyNumberFormat="1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left" vertical="center"/>
    </xf>
    <xf numFmtId="0" fontId="30" fillId="0" borderId="43" xfId="52" applyFont="1" applyFill="1" applyBorder="1" applyAlignment="1">
      <alignment horizontal="center" vertical="center"/>
      <protection/>
    </xf>
    <xf numFmtId="0" fontId="30" fillId="0" borderId="43" xfId="52" applyFont="1" applyFill="1" applyBorder="1" applyAlignment="1">
      <alignment vertical="center"/>
      <protection/>
    </xf>
    <xf numFmtId="0" fontId="30" fillId="0" borderId="43" xfId="0" applyFont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center" wrapText="1"/>
    </xf>
    <xf numFmtId="0" fontId="0" fillId="34" borderId="0" xfId="0" applyFill="1" applyBorder="1" applyAlignment="1">
      <alignment horizontal="center"/>
    </xf>
    <xf numFmtId="0" fontId="3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30" fillId="0" borderId="43" xfId="52" applyFont="1" applyFill="1" applyBorder="1" applyAlignment="1">
      <alignment horizontal="center"/>
      <protection/>
    </xf>
    <xf numFmtId="0" fontId="30" fillId="0" borderId="43" xfId="52" applyFont="1" applyFill="1" applyBorder="1">
      <alignment/>
      <protection/>
    </xf>
    <xf numFmtId="0" fontId="25" fillId="0" borderId="43" xfId="0" applyFont="1" applyFill="1" applyBorder="1" applyAlignment="1">
      <alignment horizontal="center" vertical="center"/>
    </xf>
    <xf numFmtId="0" fontId="28" fillId="0" borderId="59" xfId="0" applyFont="1" applyBorder="1" applyAlignment="1">
      <alignment horizontal="center"/>
    </xf>
    <xf numFmtId="0" fontId="28" fillId="0" borderId="60" xfId="0" applyFont="1" applyBorder="1" applyAlignment="1">
      <alignment horizontal="center"/>
    </xf>
    <xf numFmtId="49" fontId="30" fillId="0" borderId="43" xfId="0" applyNumberFormat="1" applyFont="1" applyFill="1" applyBorder="1" applyAlignment="1">
      <alignment vertical="center"/>
    </xf>
    <xf numFmtId="166" fontId="9" fillId="37" borderId="16" xfId="0" applyNumberFormat="1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 vertical="center"/>
    </xf>
    <xf numFmtId="0" fontId="10" fillId="37" borderId="16" xfId="0" applyFont="1" applyFill="1" applyBorder="1" applyAlignment="1">
      <alignment horizontal="center" vertical="center"/>
    </xf>
    <xf numFmtId="0" fontId="10" fillId="46" borderId="16" xfId="0" applyFont="1" applyFill="1" applyBorder="1" applyAlignment="1">
      <alignment horizontal="center" vertical="center"/>
    </xf>
    <xf numFmtId="0" fontId="10" fillId="40" borderId="16" xfId="0" applyFont="1" applyFill="1" applyBorder="1" applyAlignment="1">
      <alignment horizontal="center" vertical="center"/>
    </xf>
    <xf numFmtId="1" fontId="6" fillId="36" borderId="43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2" fontId="9" fillId="46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8" fillId="34" borderId="0" xfId="0" applyFont="1" applyFill="1" applyAlignment="1">
      <alignment/>
    </xf>
    <xf numFmtId="0" fontId="8" fillId="34" borderId="12" xfId="0" applyFont="1" applyFill="1" applyBorder="1" applyAlignment="1">
      <alignment/>
    </xf>
    <xf numFmtId="166" fontId="6" fillId="34" borderId="0" xfId="0" applyNumberFormat="1" applyFont="1" applyFill="1" applyAlignment="1">
      <alignment/>
    </xf>
    <xf numFmtId="2" fontId="6" fillId="34" borderId="0" xfId="0" applyNumberFormat="1" applyFont="1" applyFill="1" applyAlignment="1">
      <alignment horizontal="center"/>
    </xf>
    <xf numFmtId="2" fontId="6" fillId="34" borderId="0" xfId="0" applyNumberFormat="1" applyFont="1" applyFill="1" applyAlignment="1">
      <alignment/>
    </xf>
    <xf numFmtId="0" fontId="13" fillId="34" borderId="0" xfId="0" applyFont="1" applyFill="1" applyBorder="1" applyAlignment="1">
      <alignment/>
    </xf>
    <xf numFmtId="0" fontId="13" fillId="34" borderId="0" xfId="0" applyFont="1" applyFill="1" applyBorder="1" applyAlignment="1">
      <alignment horizontal="center"/>
    </xf>
    <xf numFmtId="1" fontId="6" fillId="34" borderId="0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" fillId="34" borderId="0" xfId="0" applyNumberFormat="1" applyFont="1" applyFill="1" applyBorder="1" applyAlignment="1">
      <alignment/>
    </xf>
    <xf numFmtId="1" fontId="13" fillId="34" borderId="0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/>
    </xf>
    <xf numFmtId="49" fontId="30" fillId="34" borderId="0" xfId="0" applyNumberFormat="1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31" fillId="47" borderId="43" xfId="0" applyFont="1" applyFill="1" applyBorder="1" applyAlignment="1">
      <alignment horizontal="center"/>
    </xf>
    <xf numFmtId="0" fontId="31" fillId="45" borderId="43" xfId="0" applyFont="1" applyFill="1" applyBorder="1" applyAlignment="1">
      <alignment horizontal="center"/>
    </xf>
    <xf numFmtId="0" fontId="30" fillId="0" borderId="43" xfId="0" applyFont="1" applyBorder="1" applyAlignment="1">
      <alignment horizontal="left" vertical="center"/>
    </xf>
    <xf numFmtId="0" fontId="25" fillId="0" borderId="43" xfId="0" applyFont="1" applyBorder="1" applyAlignment="1">
      <alignment horizontal="center"/>
    </xf>
    <xf numFmtId="0" fontId="25" fillId="0" borderId="43" xfId="0" applyFont="1" applyBorder="1" applyAlignment="1">
      <alignment horizontal="left"/>
    </xf>
    <xf numFmtId="2" fontId="34" fillId="47" borderId="42" xfId="0" applyNumberFormat="1" applyFont="1" applyFill="1" applyBorder="1" applyAlignment="1">
      <alignment horizontal="center"/>
    </xf>
    <xf numFmtId="2" fontId="34" fillId="47" borderId="61" xfId="0" applyNumberFormat="1" applyFont="1" applyFill="1" applyBorder="1" applyAlignment="1">
      <alignment horizontal="center"/>
    </xf>
    <xf numFmtId="2" fontId="34" fillId="47" borderId="62" xfId="0" applyNumberFormat="1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166" fontId="7" fillId="33" borderId="11" xfId="0" applyNumberFormat="1" applyFont="1" applyFill="1" applyBorder="1" applyAlignment="1">
      <alignment horizontal="center"/>
    </xf>
    <xf numFmtId="2" fontId="7" fillId="33" borderId="11" xfId="0" applyNumberFormat="1" applyFont="1" applyFill="1" applyBorder="1" applyAlignment="1">
      <alignment horizontal="center"/>
    </xf>
    <xf numFmtId="2" fontId="8" fillId="34" borderId="0" xfId="0" applyNumberFormat="1" applyFont="1" applyFill="1" applyBorder="1" applyAlignment="1">
      <alignment horizontal="center"/>
    </xf>
    <xf numFmtId="166" fontId="8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166" fontId="7" fillId="33" borderId="14" xfId="0" applyNumberFormat="1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 horizontal="center"/>
    </xf>
    <xf numFmtId="166" fontId="7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166" fontId="7" fillId="33" borderId="0" xfId="0" applyNumberFormat="1" applyFont="1" applyFill="1" applyAlignment="1">
      <alignment horizontal="center"/>
    </xf>
    <xf numFmtId="2" fontId="7" fillId="34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horizontal="center"/>
    </xf>
    <xf numFmtId="0" fontId="8" fillId="37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33" borderId="21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1" fontId="7" fillId="33" borderId="0" xfId="0" applyNumberFormat="1" applyFont="1" applyFill="1" applyAlignment="1">
      <alignment horizontal="center"/>
    </xf>
    <xf numFmtId="0" fontId="9" fillId="35" borderId="15" xfId="0" applyFont="1" applyFill="1" applyBorder="1" applyAlignment="1">
      <alignment horizontal="center"/>
    </xf>
    <xf numFmtId="0" fontId="9" fillId="35" borderId="43" xfId="0" applyFont="1" applyFill="1" applyBorder="1" applyAlignment="1">
      <alignment horizontal="left"/>
    </xf>
    <xf numFmtId="0" fontId="9" fillId="35" borderId="15" xfId="0" applyFont="1" applyFill="1" applyBorder="1" applyAlignment="1">
      <alignment horizontal="left"/>
    </xf>
    <xf numFmtId="166" fontId="9" fillId="37" borderId="15" xfId="0" applyNumberFormat="1" applyFont="1" applyFill="1" applyBorder="1" applyAlignment="1">
      <alignment horizontal="center"/>
    </xf>
    <xf numFmtId="0" fontId="9" fillId="37" borderId="15" xfId="0" applyFont="1" applyFill="1" applyBorder="1" applyAlignment="1">
      <alignment horizontal="center"/>
    </xf>
    <xf numFmtId="2" fontId="9" fillId="46" borderId="15" xfId="0" applyNumberFormat="1" applyFont="1" applyFill="1" applyBorder="1" applyAlignment="1">
      <alignment horizontal="center"/>
    </xf>
    <xf numFmtId="0" fontId="9" fillId="46" borderId="15" xfId="0" applyFont="1" applyFill="1" applyBorder="1" applyAlignment="1">
      <alignment horizontal="center"/>
    </xf>
    <xf numFmtId="2" fontId="9" fillId="40" borderId="15" xfId="0" applyNumberFormat="1" applyFont="1" applyFill="1" applyBorder="1" applyAlignment="1">
      <alignment horizontal="center"/>
    </xf>
    <xf numFmtId="0" fontId="9" fillId="40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166" fontId="9" fillId="37" borderId="16" xfId="0" applyNumberFormat="1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1" fontId="6" fillId="36" borderId="43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0" fillId="0" borderId="43" xfId="0" applyFont="1" applyFill="1" applyBorder="1" applyAlignment="1">
      <alignment horizontal="left"/>
    </xf>
    <xf numFmtId="1" fontId="6" fillId="0" borderId="0" xfId="0" applyNumberFormat="1" applyFont="1" applyAlignment="1">
      <alignment horizontal="center"/>
    </xf>
    <xf numFmtId="0" fontId="9" fillId="36" borderId="15" xfId="0" applyFont="1" applyFill="1" applyBorder="1" applyAlignment="1">
      <alignment horizontal="center"/>
    </xf>
    <xf numFmtId="1" fontId="6" fillId="36" borderId="15" xfId="0" applyNumberFormat="1" applyFont="1" applyFill="1" applyBorder="1" applyAlignment="1">
      <alignment horizontal="center"/>
    </xf>
    <xf numFmtId="0" fontId="25" fillId="0" borderId="43" xfId="0" applyFont="1" applyFill="1" applyBorder="1" applyAlignment="1">
      <alignment horizontal="left"/>
    </xf>
    <xf numFmtId="166" fontId="6" fillId="34" borderId="0" xfId="0" applyNumberFormat="1" applyFont="1" applyFill="1" applyAlignment="1">
      <alignment horizontal="right"/>
    </xf>
    <xf numFmtId="166" fontId="7" fillId="33" borderId="11" xfId="0" applyNumberFormat="1" applyFont="1" applyFill="1" applyBorder="1" applyAlignment="1">
      <alignment horizontal="center"/>
    </xf>
    <xf numFmtId="2" fontId="7" fillId="34" borderId="11" xfId="0" applyNumberFormat="1" applyFont="1" applyFill="1" applyBorder="1" applyAlignment="1">
      <alignment horizontal="center"/>
    </xf>
    <xf numFmtId="2" fontId="7" fillId="33" borderId="11" xfId="0" applyNumberFormat="1" applyFont="1" applyFill="1" applyBorder="1" applyAlignment="1">
      <alignment horizontal="center"/>
    </xf>
    <xf numFmtId="166" fontId="7" fillId="33" borderId="14" xfId="0" applyNumberFormat="1" applyFont="1" applyFill="1" applyBorder="1" applyAlignment="1">
      <alignment horizontal="center"/>
    </xf>
    <xf numFmtId="2" fontId="7" fillId="34" borderId="14" xfId="0" applyNumberFormat="1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 horizontal="center"/>
    </xf>
    <xf numFmtId="166" fontId="7" fillId="33" borderId="0" xfId="0" applyNumberFormat="1" applyFont="1" applyFill="1" applyAlignment="1">
      <alignment horizontal="center"/>
    </xf>
    <xf numFmtId="2" fontId="7" fillId="34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horizontal="center"/>
    </xf>
    <xf numFmtId="2" fontId="9" fillId="46" borderId="16" xfId="0" applyNumberFormat="1" applyFont="1" applyFill="1" applyBorder="1" applyAlignment="1">
      <alignment horizontal="center" vertical="center"/>
    </xf>
    <xf numFmtId="2" fontId="9" fillId="40" borderId="16" xfId="0" applyNumberFormat="1" applyFont="1" applyFill="1" applyBorder="1" applyAlignment="1">
      <alignment horizontal="center" vertical="center"/>
    </xf>
    <xf numFmtId="166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45" applyAlignment="1" applyProtection="1">
      <alignment horizontal="center" vertical="center"/>
      <protection/>
    </xf>
    <xf numFmtId="0" fontId="31" fillId="48" borderId="43" xfId="0" applyFont="1" applyFill="1" applyBorder="1" applyAlignment="1">
      <alignment horizontal="center"/>
    </xf>
    <xf numFmtId="0" fontId="30" fillId="0" borderId="43" xfId="0" applyNumberFormat="1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/>
    </xf>
    <xf numFmtId="1" fontId="7" fillId="33" borderId="11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" fontId="7" fillId="33" borderId="14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0" fillId="36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" fontId="7" fillId="33" borderId="14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8" fillId="35" borderId="63" xfId="0" applyFont="1" applyFill="1" applyBorder="1" applyAlignment="1">
      <alignment horizontal="center"/>
    </xf>
    <xf numFmtId="0" fontId="28" fillId="35" borderId="64" xfId="0" applyFont="1" applyFill="1" applyBorder="1" applyAlignment="1">
      <alignment horizontal="center"/>
    </xf>
    <xf numFmtId="0" fontId="28" fillId="35" borderId="65" xfId="0" applyFont="1" applyFill="1" applyBorder="1" applyAlignment="1">
      <alignment horizontal="center"/>
    </xf>
    <xf numFmtId="0" fontId="28" fillId="35" borderId="66" xfId="0" applyFont="1" applyFill="1" applyBorder="1" applyAlignment="1">
      <alignment horizontal="center"/>
    </xf>
    <xf numFmtId="0" fontId="28" fillId="35" borderId="19" xfId="0" applyFont="1" applyFill="1" applyBorder="1" applyAlignment="1">
      <alignment horizontal="center"/>
    </xf>
    <xf numFmtId="0" fontId="28" fillId="35" borderId="67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28" fillId="35" borderId="44" xfId="0" applyFont="1" applyFill="1" applyBorder="1" applyAlignment="1">
      <alignment horizontal="center"/>
    </xf>
    <xf numFmtId="0" fontId="28" fillId="35" borderId="43" xfId="0" applyFont="1" applyFill="1" applyBorder="1" applyAlignment="1">
      <alignment horizontal="center"/>
    </xf>
    <xf numFmtId="0" fontId="28" fillId="35" borderId="45" xfId="0" applyFont="1" applyFill="1" applyBorder="1" applyAlignment="1">
      <alignment horizontal="center"/>
    </xf>
    <xf numFmtId="0" fontId="28" fillId="35" borderId="68" xfId="0" applyFont="1" applyFill="1" applyBorder="1" applyAlignment="1">
      <alignment horizontal="center"/>
    </xf>
    <xf numFmtId="0" fontId="28" fillId="35" borderId="69" xfId="0" applyFont="1" applyFill="1" applyBorder="1" applyAlignment="1">
      <alignment horizontal="center"/>
    </xf>
    <xf numFmtId="0" fontId="28" fillId="35" borderId="70" xfId="0" applyFont="1" applyFill="1" applyBorder="1" applyAlignment="1">
      <alignment horizontal="center"/>
    </xf>
    <xf numFmtId="0" fontId="24" fillId="47" borderId="0" xfId="0" applyNumberFormat="1" applyFont="1" applyFill="1" applyBorder="1" applyAlignment="1">
      <alignment horizontal="center"/>
    </xf>
    <xf numFmtId="0" fontId="24" fillId="47" borderId="0" xfId="0" applyFont="1" applyFill="1" applyBorder="1" applyAlignment="1">
      <alignment horizontal="center"/>
    </xf>
    <xf numFmtId="0" fontId="8" fillId="37" borderId="0" xfId="0" applyNumberFormat="1" applyFont="1" applyFill="1" applyBorder="1" applyAlignment="1">
      <alignment horizontal="center"/>
    </xf>
    <xf numFmtId="0" fontId="8" fillId="37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66" fontId="5" fillId="0" borderId="76" xfId="0" applyNumberFormat="1" applyFont="1" applyBorder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166" fontId="5" fillId="0" borderId="25" xfId="0" applyNumberFormat="1" applyFont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77" xfId="0" applyFont="1" applyFill="1" applyBorder="1" applyAlignment="1">
      <alignment horizontal="center"/>
    </xf>
    <xf numFmtId="168" fontId="8" fillId="33" borderId="12" xfId="0" applyNumberFormat="1" applyFont="1" applyFill="1" applyBorder="1" applyAlignment="1">
      <alignment horizontal="center"/>
    </xf>
    <xf numFmtId="168" fontId="8" fillId="33" borderId="0" xfId="0" applyNumberFormat="1" applyFont="1" applyFill="1" applyBorder="1" applyAlignment="1">
      <alignment horizontal="center"/>
    </xf>
    <xf numFmtId="0" fontId="8" fillId="47" borderId="18" xfId="0" applyNumberFormat="1" applyFont="1" applyFill="1" applyBorder="1" applyAlignment="1">
      <alignment horizontal="center"/>
    </xf>
    <xf numFmtId="0" fontId="8" fillId="47" borderId="19" xfId="0" applyNumberFormat="1" applyFont="1" applyFill="1" applyBorder="1" applyAlignment="1">
      <alignment horizontal="center"/>
    </xf>
    <xf numFmtId="0" fontId="8" fillId="47" borderId="15" xfId="0" applyNumberFormat="1" applyFont="1" applyFill="1" applyBorder="1" applyAlignment="1">
      <alignment horizontal="center"/>
    </xf>
    <xf numFmtId="0" fontId="0" fillId="33" borderId="18" xfId="0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M27"/>
  <sheetViews>
    <sheetView view="pageBreakPreview" zoomScale="68" zoomScaleNormal="60" zoomScaleSheetLayoutView="68" zoomScalePageLayoutView="0" workbookViewId="0" topLeftCell="A1">
      <selection activeCell="B1" sqref="B1:H1"/>
    </sheetView>
  </sheetViews>
  <sheetFormatPr defaultColWidth="11.421875" defaultRowHeight="12.75"/>
  <cols>
    <col min="1" max="1" width="0.85546875" style="0" customWidth="1"/>
    <col min="2" max="2" width="24.7109375" style="277" customWidth="1"/>
    <col min="3" max="3" width="59.7109375" style="277" customWidth="1"/>
    <col min="4" max="4" width="16.7109375" style="277" customWidth="1"/>
    <col min="5" max="5" width="4.421875" style="0" customWidth="1"/>
    <col min="6" max="6" width="24.7109375" style="277" customWidth="1"/>
    <col min="7" max="7" width="59.7109375" style="277" customWidth="1"/>
    <col min="8" max="8" width="16.7109375" style="277" customWidth="1"/>
  </cols>
  <sheetData>
    <row r="1" spans="2:9" ht="59.25" customHeight="1" thickBot="1">
      <c r="B1" s="468" t="s">
        <v>192</v>
      </c>
      <c r="C1" s="468"/>
      <c r="D1" s="468"/>
      <c r="E1" s="468"/>
      <c r="F1" s="468"/>
      <c r="G1" s="468"/>
      <c r="H1" s="468"/>
      <c r="I1" s="258"/>
    </row>
    <row r="2" spans="2:9" ht="33" customHeight="1" thickTop="1">
      <c r="B2" s="462" t="s">
        <v>19</v>
      </c>
      <c r="C2" s="463"/>
      <c r="D2" s="464"/>
      <c r="E2" s="259"/>
      <c r="F2" s="462" t="s">
        <v>20</v>
      </c>
      <c r="G2" s="463"/>
      <c r="H2" s="464"/>
      <c r="I2" s="260"/>
    </row>
    <row r="3" spans="2:9" ht="33" customHeight="1" thickBot="1">
      <c r="B3" s="336">
        <v>343381</v>
      </c>
      <c r="C3" s="271" t="s">
        <v>381</v>
      </c>
      <c r="D3" s="337" t="s">
        <v>86</v>
      </c>
      <c r="E3" s="259"/>
      <c r="F3" s="261">
        <v>164761</v>
      </c>
      <c r="G3" s="263" t="s">
        <v>383</v>
      </c>
      <c r="H3" s="264" t="s">
        <v>86</v>
      </c>
      <c r="I3" s="260"/>
    </row>
    <row r="4" spans="2:9" ht="33" customHeight="1" thickTop="1">
      <c r="B4" s="462" t="s">
        <v>60</v>
      </c>
      <c r="C4" s="463"/>
      <c r="D4" s="464"/>
      <c r="E4" s="260"/>
      <c r="F4" s="261">
        <v>592671</v>
      </c>
      <c r="G4" s="262" t="s">
        <v>384</v>
      </c>
      <c r="H4" s="264" t="s">
        <v>86</v>
      </c>
      <c r="I4" s="260"/>
    </row>
    <row r="5" spans="2:9" ht="33" customHeight="1">
      <c r="B5" s="265" t="s">
        <v>61</v>
      </c>
      <c r="C5" s="262" t="s">
        <v>382</v>
      </c>
      <c r="D5" s="266" t="s">
        <v>86</v>
      </c>
      <c r="E5" s="260"/>
      <c r="F5" s="261">
        <v>717871</v>
      </c>
      <c r="G5" s="262" t="s">
        <v>405</v>
      </c>
      <c r="H5" s="264" t="s">
        <v>86</v>
      </c>
      <c r="I5" s="260"/>
    </row>
    <row r="6" spans="2:9" ht="33" customHeight="1" thickBot="1">
      <c r="B6" s="267"/>
      <c r="C6" s="268"/>
      <c r="D6" s="269"/>
      <c r="E6" s="260"/>
      <c r="F6" s="270"/>
      <c r="G6" s="271"/>
      <c r="H6" s="272"/>
      <c r="I6" s="260"/>
    </row>
    <row r="7" spans="2:13" ht="33" customHeight="1" thickTop="1">
      <c r="B7" s="462" t="s">
        <v>21</v>
      </c>
      <c r="C7" s="463"/>
      <c r="D7" s="464"/>
      <c r="E7" s="260"/>
      <c r="F7" s="462" t="s">
        <v>62</v>
      </c>
      <c r="G7" s="463"/>
      <c r="H7" s="464"/>
      <c r="I7" s="260"/>
      <c r="L7" s="447"/>
      <c r="M7" s="448"/>
    </row>
    <row r="8" spans="2:9" ht="33" customHeight="1">
      <c r="B8" s="270">
        <v>343389</v>
      </c>
      <c r="C8" s="271" t="s">
        <v>385</v>
      </c>
      <c r="D8" s="272" t="s">
        <v>86</v>
      </c>
      <c r="E8" s="260"/>
      <c r="F8" s="265" t="s">
        <v>61</v>
      </c>
      <c r="G8" s="262" t="s">
        <v>395</v>
      </c>
      <c r="H8" s="264" t="s">
        <v>86</v>
      </c>
      <c r="I8" s="260"/>
    </row>
    <row r="9" spans="2:9" ht="33" customHeight="1">
      <c r="B9" s="465" t="s">
        <v>63</v>
      </c>
      <c r="C9" s="466"/>
      <c r="D9" s="467"/>
      <c r="E9" s="260"/>
      <c r="F9" s="261" t="s">
        <v>61</v>
      </c>
      <c r="G9" s="263" t="s">
        <v>406</v>
      </c>
      <c r="H9" s="264" t="s">
        <v>113</v>
      </c>
      <c r="I9" s="260"/>
    </row>
    <row r="10" spans="2:9" ht="33" customHeight="1">
      <c r="B10" s="265"/>
      <c r="C10" s="271"/>
      <c r="D10" s="264"/>
      <c r="E10" s="260"/>
      <c r="F10" s="261"/>
      <c r="G10" s="263"/>
      <c r="H10" s="264"/>
      <c r="I10" s="260"/>
    </row>
    <row r="11" spans="2:9" ht="33" customHeight="1" thickBot="1">
      <c r="B11" s="465" t="s">
        <v>64</v>
      </c>
      <c r="C11" s="466"/>
      <c r="D11" s="467"/>
      <c r="E11" s="260"/>
      <c r="F11" s="261"/>
      <c r="G11" s="263"/>
      <c r="H11" s="264"/>
      <c r="I11" s="260"/>
    </row>
    <row r="12" spans="2:9" ht="33" customHeight="1" thickTop="1">
      <c r="B12" s="336" t="s">
        <v>404</v>
      </c>
      <c r="C12" s="271" t="s">
        <v>387</v>
      </c>
      <c r="D12" s="272" t="s">
        <v>113</v>
      </c>
      <c r="E12" s="260"/>
      <c r="F12" s="472" t="s">
        <v>42</v>
      </c>
      <c r="G12" s="473"/>
      <c r="H12" s="474"/>
      <c r="I12" s="260"/>
    </row>
    <row r="13" spans="2:9" ht="33" customHeight="1">
      <c r="B13" s="261" t="s">
        <v>61</v>
      </c>
      <c r="C13" s="263" t="s">
        <v>386</v>
      </c>
      <c r="D13" s="264" t="s">
        <v>86</v>
      </c>
      <c r="E13" s="260"/>
      <c r="F13" s="261">
        <v>104957</v>
      </c>
      <c r="G13" s="263" t="s">
        <v>396</v>
      </c>
      <c r="H13" s="264" t="s">
        <v>113</v>
      </c>
      <c r="I13" s="260"/>
    </row>
    <row r="14" spans="2:9" ht="33" customHeight="1">
      <c r="B14" s="265" t="s">
        <v>61</v>
      </c>
      <c r="C14" s="262" t="s">
        <v>388</v>
      </c>
      <c r="D14" s="266" t="s">
        <v>86</v>
      </c>
      <c r="E14" s="260"/>
      <c r="F14" s="261" t="s">
        <v>61</v>
      </c>
      <c r="G14" s="263" t="s">
        <v>397</v>
      </c>
      <c r="H14" s="264" t="s">
        <v>186</v>
      </c>
      <c r="I14" s="260"/>
    </row>
    <row r="15" spans="2:9" ht="33" customHeight="1">
      <c r="B15" s="273" t="s">
        <v>61</v>
      </c>
      <c r="C15" s="274" t="s">
        <v>389</v>
      </c>
      <c r="D15" s="275" t="s">
        <v>186</v>
      </c>
      <c r="E15" s="260"/>
      <c r="F15" s="273"/>
      <c r="G15" s="274"/>
      <c r="H15" s="275"/>
      <c r="I15" s="260"/>
    </row>
    <row r="16" spans="2:9" ht="33" customHeight="1">
      <c r="B16" s="465" t="s">
        <v>22</v>
      </c>
      <c r="C16" s="466"/>
      <c r="D16" s="467"/>
      <c r="E16" s="260"/>
      <c r="F16" s="469" t="s">
        <v>43</v>
      </c>
      <c r="G16" s="470"/>
      <c r="H16" s="471"/>
      <c r="I16" s="260"/>
    </row>
    <row r="17" spans="2:9" ht="33" customHeight="1">
      <c r="B17" s="261">
        <v>1496746</v>
      </c>
      <c r="C17" s="263" t="s">
        <v>390</v>
      </c>
      <c r="D17" s="264" t="s">
        <v>86</v>
      </c>
      <c r="E17" s="260"/>
      <c r="F17" s="261" t="s">
        <v>61</v>
      </c>
      <c r="G17" s="263" t="s">
        <v>398</v>
      </c>
      <c r="H17" s="264" t="s">
        <v>279</v>
      </c>
      <c r="I17" s="260"/>
    </row>
    <row r="18" spans="2:9" ht="33" customHeight="1">
      <c r="B18" s="261"/>
      <c r="C18" s="263"/>
      <c r="D18" s="264"/>
      <c r="E18" s="260"/>
      <c r="F18" s="261" t="s">
        <v>61</v>
      </c>
      <c r="G18" s="262" t="s">
        <v>399</v>
      </c>
      <c r="H18" s="266" t="s">
        <v>279</v>
      </c>
      <c r="I18" s="260"/>
    </row>
    <row r="19" spans="2:9" ht="33" customHeight="1" thickBot="1">
      <c r="B19" s="276" t="s">
        <v>65</v>
      </c>
      <c r="C19" s="268" t="s">
        <v>65</v>
      </c>
      <c r="D19" s="269" t="s">
        <v>65</v>
      </c>
      <c r="E19" s="260"/>
      <c r="F19" s="273"/>
      <c r="G19" s="274"/>
      <c r="H19" s="275"/>
      <c r="I19" s="260"/>
    </row>
    <row r="20" spans="2:13" ht="33" customHeight="1" thickTop="1">
      <c r="B20" s="472" t="s">
        <v>66</v>
      </c>
      <c r="C20" s="473"/>
      <c r="D20" s="474"/>
      <c r="E20" s="260"/>
      <c r="F20" s="469" t="s">
        <v>67</v>
      </c>
      <c r="G20" s="470"/>
      <c r="H20" s="471"/>
      <c r="I20" s="260"/>
      <c r="M20" s="447"/>
    </row>
    <row r="21" spans="2:9" ht="33" customHeight="1">
      <c r="B21" s="261" t="s">
        <v>407</v>
      </c>
      <c r="C21" s="263" t="s">
        <v>391</v>
      </c>
      <c r="D21" s="264" t="s">
        <v>191</v>
      </c>
      <c r="E21" s="260"/>
      <c r="F21" s="261" t="s">
        <v>61</v>
      </c>
      <c r="G21" s="263" t="s">
        <v>400</v>
      </c>
      <c r="H21" s="264" t="s">
        <v>186</v>
      </c>
      <c r="I21" s="260"/>
    </row>
    <row r="22" spans="2:9" ht="33" customHeight="1">
      <c r="B22" s="261" t="s">
        <v>61</v>
      </c>
      <c r="C22" s="263" t="s">
        <v>392</v>
      </c>
      <c r="D22" s="264" t="s">
        <v>279</v>
      </c>
      <c r="E22" s="260"/>
      <c r="F22" s="261" t="s">
        <v>61</v>
      </c>
      <c r="G22" s="263" t="s">
        <v>401</v>
      </c>
      <c r="H22" s="264" t="s">
        <v>186</v>
      </c>
      <c r="I22" s="260"/>
    </row>
    <row r="23" spans="2:9" ht="33" customHeight="1" thickBot="1">
      <c r="B23" s="273"/>
      <c r="C23" s="274"/>
      <c r="D23" s="275"/>
      <c r="E23" s="260"/>
      <c r="F23" s="276"/>
      <c r="G23" s="268"/>
      <c r="H23" s="269"/>
      <c r="I23" s="260"/>
    </row>
    <row r="24" spans="2:9" ht="33" customHeight="1" thickTop="1">
      <c r="B24" s="469" t="s">
        <v>68</v>
      </c>
      <c r="C24" s="470"/>
      <c r="D24" s="471"/>
      <c r="E24" s="260"/>
      <c r="F24" s="472" t="s">
        <v>69</v>
      </c>
      <c r="G24" s="473"/>
      <c r="H24" s="474"/>
      <c r="I24" s="260"/>
    </row>
    <row r="25" spans="2:9" ht="33" customHeight="1">
      <c r="B25" s="265">
        <v>690135</v>
      </c>
      <c r="C25" s="262" t="s">
        <v>393</v>
      </c>
      <c r="D25" s="266" t="s">
        <v>191</v>
      </c>
      <c r="E25" s="260"/>
      <c r="F25" s="261" t="s">
        <v>61</v>
      </c>
      <c r="G25" s="263" t="s">
        <v>402</v>
      </c>
      <c r="H25" s="264" t="s">
        <v>86</v>
      </c>
      <c r="I25" s="260"/>
    </row>
    <row r="26" spans="2:9" ht="33" customHeight="1">
      <c r="B26" s="261" t="s">
        <v>61</v>
      </c>
      <c r="C26" s="263" t="s">
        <v>394</v>
      </c>
      <c r="D26" s="264" t="s">
        <v>279</v>
      </c>
      <c r="E26" s="260"/>
      <c r="F26" s="261" t="s">
        <v>61</v>
      </c>
      <c r="G26" s="263" t="s">
        <v>403</v>
      </c>
      <c r="H26" s="264" t="s">
        <v>86</v>
      </c>
      <c r="I26" s="260"/>
    </row>
    <row r="27" spans="2:9" ht="33" customHeight="1" thickBot="1">
      <c r="B27" s="276"/>
      <c r="C27" s="268"/>
      <c r="D27" s="269"/>
      <c r="E27" s="260"/>
      <c r="F27" s="276"/>
      <c r="G27" s="268" t="s">
        <v>65</v>
      </c>
      <c r="H27" s="269"/>
      <c r="I27" s="260"/>
    </row>
    <row r="28" ht="13.5" thickTop="1"/>
  </sheetData>
  <sheetProtection/>
  <mergeCells count="15">
    <mergeCell ref="B24:D24"/>
    <mergeCell ref="F24:H24"/>
    <mergeCell ref="F12:H12"/>
    <mergeCell ref="B16:D16"/>
    <mergeCell ref="F16:H16"/>
    <mergeCell ref="B20:D20"/>
    <mergeCell ref="F20:H20"/>
    <mergeCell ref="B7:D7"/>
    <mergeCell ref="F7:H7"/>
    <mergeCell ref="B9:D9"/>
    <mergeCell ref="B11:D11"/>
    <mergeCell ref="B1:H1"/>
    <mergeCell ref="B2:D2"/>
    <mergeCell ref="F2:H2"/>
    <mergeCell ref="B4:D4"/>
  </mergeCells>
  <printOptions/>
  <pageMargins left="0.91" right="0.787401575" top="0.32" bottom="0.39" header="0.22" footer="0.26"/>
  <pageSetup horizontalDpi="600" verticalDpi="600" orientation="landscape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Q33"/>
  <sheetViews>
    <sheetView showGridLines="0" tabSelected="1" zoomScalePageLayoutView="0" workbookViewId="0" topLeftCell="A1">
      <pane ySplit="9" topLeftCell="A10" activePane="bottomLeft" state="frozen"/>
      <selection pane="topLeft" activeCell="S4" sqref="S4"/>
      <selection pane="bottomLeft" activeCell="I6" sqref="I6:K6"/>
    </sheetView>
  </sheetViews>
  <sheetFormatPr defaultColWidth="11.421875" defaultRowHeight="12.75"/>
  <cols>
    <col min="1" max="1" width="8.421875" style="423" bestFit="1" customWidth="1"/>
    <col min="2" max="2" width="15.8515625" style="423" bestFit="1" customWidth="1"/>
    <col min="3" max="3" width="10.28125" style="423" bestFit="1" customWidth="1"/>
    <col min="4" max="4" width="6.421875" style="403" bestFit="1" customWidth="1"/>
    <col min="5" max="5" width="5.7109375" style="445" customWidth="1"/>
    <col min="6" max="6" width="3.7109375" style="403" customWidth="1"/>
    <col min="7" max="7" width="5.7109375" style="445" customWidth="1"/>
    <col min="8" max="8" width="3.7109375" style="403" customWidth="1"/>
    <col min="9" max="9" width="5.7109375" style="446" customWidth="1"/>
    <col min="10" max="10" width="3.7109375" style="403" customWidth="1"/>
    <col min="11" max="11" width="5.7109375" style="446" customWidth="1"/>
    <col min="12" max="12" width="3.7109375" style="403" customWidth="1"/>
    <col min="13" max="13" width="5.7109375" style="446" customWidth="1"/>
    <col min="14" max="14" width="3.7109375" style="403" customWidth="1"/>
    <col min="15" max="15" width="5.7109375" style="429" customWidth="1"/>
    <col min="16" max="16" width="5.421875" style="403" bestFit="1" customWidth="1"/>
    <col min="17" max="17" width="4.421875" style="403" customWidth="1"/>
    <col min="18" max="18" width="4.421875" style="423" customWidth="1"/>
    <col min="19" max="16384" width="11.421875" style="423" customWidth="1"/>
  </cols>
  <sheetData>
    <row r="1" spans="1:17" s="404" customFormat="1" ht="15" customHeight="1">
      <c r="A1" s="399"/>
      <c r="B1" s="400"/>
      <c r="C1" s="400"/>
      <c r="D1" s="401"/>
      <c r="E1" s="434"/>
      <c r="F1" s="401"/>
      <c r="G1" s="434"/>
      <c r="H1" s="401"/>
      <c r="I1" s="435"/>
      <c r="J1" s="401"/>
      <c r="K1" s="436"/>
      <c r="L1" s="401"/>
      <c r="M1" s="435"/>
      <c r="N1" s="402"/>
      <c r="O1" s="452"/>
      <c r="P1" s="401"/>
      <c r="Q1" s="453"/>
    </row>
    <row r="2" spans="1:17" s="24" customFormat="1" ht="19.5" customHeight="1">
      <c r="A2" s="25"/>
      <c r="B2" s="253"/>
      <c r="C2" s="245"/>
      <c r="D2" s="477" t="s">
        <v>91</v>
      </c>
      <c r="E2" s="477"/>
      <c r="F2" s="477"/>
      <c r="G2" s="477"/>
      <c r="H2" s="477"/>
      <c r="I2" s="477"/>
      <c r="J2" s="477"/>
      <c r="K2" s="477"/>
      <c r="L2" s="477"/>
      <c r="M2" s="387"/>
      <c r="N2" s="179"/>
      <c r="O2" s="451"/>
      <c r="P2" s="254"/>
      <c r="Q2" s="454"/>
    </row>
    <row r="3" spans="1:17" s="24" customFormat="1" ht="19.5" customHeight="1">
      <c r="A3" s="25"/>
      <c r="B3" s="253"/>
      <c r="C3" s="253"/>
      <c r="D3" s="478" t="s">
        <v>52</v>
      </c>
      <c r="E3" s="478"/>
      <c r="F3" s="478"/>
      <c r="G3" s="478"/>
      <c r="H3" s="478"/>
      <c r="I3" s="478"/>
      <c r="J3" s="478"/>
      <c r="K3" s="478"/>
      <c r="L3" s="478"/>
      <c r="M3" s="387"/>
      <c r="N3" s="179"/>
      <c r="O3" s="451"/>
      <c r="P3" s="254"/>
      <c r="Q3" s="454"/>
    </row>
    <row r="4" spans="1:17" s="24" customFormat="1" ht="19.5" customHeight="1">
      <c r="A4" s="25"/>
      <c r="B4" s="253"/>
      <c r="C4" s="253"/>
      <c r="D4" s="477" t="s">
        <v>339</v>
      </c>
      <c r="E4" s="477"/>
      <c r="F4" s="477"/>
      <c r="G4" s="477"/>
      <c r="H4" s="477"/>
      <c r="I4" s="477"/>
      <c r="J4" s="477"/>
      <c r="K4" s="477"/>
      <c r="L4" s="398"/>
      <c r="M4" s="387"/>
      <c r="N4" s="179"/>
      <c r="O4" s="451"/>
      <c r="P4" s="254"/>
      <c r="Q4" s="454"/>
    </row>
    <row r="5" spans="1:17" s="24" customFormat="1" ht="19.5" customHeight="1">
      <c r="A5" s="25"/>
      <c r="B5" s="253"/>
      <c r="C5" s="253"/>
      <c r="D5" s="254"/>
      <c r="E5" s="388"/>
      <c r="F5" s="254"/>
      <c r="G5" s="388"/>
      <c r="H5" s="254"/>
      <c r="I5" s="387"/>
      <c r="J5" s="254"/>
      <c r="K5" s="389"/>
      <c r="L5" s="254"/>
      <c r="M5" s="387"/>
      <c r="N5" s="179"/>
      <c r="O5" s="451"/>
      <c r="P5" s="254"/>
      <c r="Q5" s="454"/>
    </row>
    <row r="6" spans="1:17" s="24" customFormat="1" ht="15" customHeight="1">
      <c r="A6" s="25"/>
      <c r="B6" s="253"/>
      <c r="C6" s="253"/>
      <c r="D6" s="476" t="s">
        <v>53</v>
      </c>
      <c r="E6" s="476"/>
      <c r="F6" s="476"/>
      <c r="G6" s="476"/>
      <c r="H6" s="254"/>
      <c r="I6" s="475" t="s">
        <v>54</v>
      </c>
      <c r="J6" s="475"/>
      <c r="K6" s="475"/>
      <c r="L6" s="254"/>
      <c r="M6" s="387"/>
      <c r="N6" s="179"/>
      <c r="O6" s="451"/>
      <c r="P6" s="254"/>
      <c r="Q6" s="454"/>
    </row>
    <row r="7" spans="1:17" s="404" customFormat="1" ht="15" customHeight="1">
      <c r="A7" s="405"/>
      <c r="B7" s="406"/>
      <c r="C7" s="406"/>
      <c r="D7" s="407"/>
      <c r="E7" s="437"/>
      <c r="F7" s="407"/>
      <c r="G7" s="437"/>
      <c r="H7" s="407"/>
      <c r="I7" s="438"/>
      <c r="J7" s="407"/>
      <c r="K7" s="439"/>
      <c r="L7" s="407"/>
      <c r="M7" s="438"/>
      <c r="N7" s="408"/>
      <c r="O7" s="455"/>
      <c r="P7" s="407"/>
      <c r="Q7" s="456"/>
    </row>
    <row r="8" spans="1:17" s="404" customFormat="1" ht="6.75" customHeight="1">
      <c r="A8" s="409"/>
      <c r="B8" s="410"/>
      <c r="C8" s="410"/>
      <c r="D8" s="411"/>
      <c r="E8" s="440"/>
      <c r="F8" s="411"/>
      <c r="G8" s="440"/>
      <c r="H8" s="411"/>
      <c r="I8" s="441"/>
      <c r="J8" s="411"/>
      <c r="K8" s="442"/>
      <c r="L8" s="411"/>
      <c r="M8" s="441"/>
      <c r="N8" s="412"/>
      <c r="O8" s="413"/>
      <c r="P8" s="411"/>
      <c r="Q8" s="403"/>
    </row>
    <row r="9" spans="1:17" ht="15.75" customHeight="1">
      <c r="A9" s="414" t="s">
        <v>10</v>
      </c>
      <c r="B9" s="415" t="s">
        <v>58</v>
      </c>
      <c r="C9" s="416" t="s">
        <v>8</v>
      </c>
      <c r="D9" s="414" t="s">
        <v>9</v>
      </c>
      <c r="E9" s="417" t="s">
        <v>11</v>
      </c>
      <c r="F9" s="418" t="s">
        <v>12</v>
      </c>
      <c r="G9" s="417" t="s">
        <v>13</v>
      </c>
      <c r="H9" s="418" t="s">
        <v>12</v>
      </c>
      <c r="I9" s="419" t="s">
        <v>14</v>
      </c>
      <c r="J9" s="420" t="s">
        <v>12</v>
      </c>
      <c r="K9" s="419" t="s">
        <v>15</v>
      </c>
      <c r="L9" s="420" t="s">
        <v>12</v>
      </c>
      <c r="M9" s="421" t="s">
        <v>16</v>
      </c>
      <c r="N9" s="422" t="s">
        <v>12</v>
      </c>
      <c r="O9" s="319" t="s">
        <v>17</v>
      </c>
      <c r="P9" s="430" t="s">
        <v>55</v>
      </c>
      <c r="Q9" s="414" t="s">
        <v>18</v>
      </c>
    </row>
    <row r="10" spans="1:17" ht="15.75" customHeight="1">
      <c r="A10" s="325">
        <v>1483071</v>
      </c>
      <c r="B10" s="326" t="s">
        <v>109</v>
      </c>
      <c r="C10" s="326" t="s">
        <v>110</v>
      </c>
      <c r="D10" s="288" t="s">
        <v>86</v>
      </c>
      <c r="E10" s="424" t="s">
        <v>98</v>
      </c>
      <c r="F10" s="341">
        <v>0</v>
      </c>
      <c r="G10" s="424">
        <v>6.2</v>
      </c>
      <c r="H10" s="341">
        <f>VLOOKUP(G10*(-1),HAIESPOF,2)</f>
        <v>24</v>
      </c>
      <c r="I10" s="443"/>
      <c r="J10" s="342">
        <v>0</v>
      </c>
      <c r="K10" s="443">
        <v>8.2</v>
      </c>
      <c r="L10" s="342">
        <f aca="true" t="shared" si="0" ref="L10:L32">VLOOKUP(K10,PENTPOF,2)</f>
        <v>17</v>
      </c>
      <c r="M10" s="444">
        <v>6.1</v>
      </c>
      <c r="N10" s="343">
        <f aca="true" t="shared" si="1" ref="N10:N15">VLOOKUP(M10,MBPOF,2)</f>
        <v>18</v>
      </c>
      <c r="O10" s="426">
        <f aca="true" t="shared" si="2" ref="O10:O33">F10+H10+J10+L10+N10</f>
        <v>59</v>
      </c>
      <c r="P10" s="457">
        <v>1</v>
      </c>
      <c r="Q10" s="427" t="s">
        <v>25</v>
      </c>
    </row>
    <row r="11" spans="1:17" ht="15.75" customHeight="1">
      <c r="A11" s="325">
        <v>1595159</v>
      </c>
      <c r="B11" s="326" t="s">
        <v>198</v>
      </c>
      <c r="C11" s="326" t="s">
        <v>199</v>
      </c>
      <c r="D11" s="288" t="s">
        <v>86</v>
      </c>
      <c r="E11" s="424" t="s">
        <v>98</v>
      </c>
      <c r="F11" s="341">
        <v>0</v>
      </c>
      <c r="G11" s="424">
        <v>5.9</v>
      </c>
      <c r="H11" s="341">
        <f>VLOOKUP(G11*(-1),HAIESPOF,2)</f>
        <v>28</v>
      </c>
      <c r="I11" s="443"/>
      <c r="J11" s="342">
        <v>0</v>
      </c>
      <c r="K11" s="443">
        <v>8.6</v>
      </c>
      <c r="L11" s="342">
        <f t="shared" si="0"/>
        <v>19</v>
      </c>
      <c r="M11" s="444">
        <v>5.25</v>
      </c>
      <c r="N11" s="343">
        <f t="shared" si="1"/>
        <v>11</v>
      </c>
      <c r="O11" s="426">
        <f t="shared" si="2"/>
        <v>58</v>
      </c>
      <c r="P11" s="457">
        <v>2</v>
      </c>
      <c r="Q11" s="427" t="s">
        <v>25</v>
      </c>
    </row>
    <row r="12" spans="1:17" ht="15.75" customHeight="1">
      <c r="A12" s="325">
        <v>1573417</v>
      </c>
      <c r="B12" s="326" t="s">
        <v>302</v>
      </c>
      <c r="C12" s="326" t="s">
        <v>303</v>
      </c>
      <c r="D12" s="288" t="s">
        <v>279</v>
      </c>
      <c r="E12" s="424">
        <v>5.5</v>
      </c>
      <c r="F12" s="341">
        <f>VLOOKUP(E12*(-1),VITPOF,2)</f>
        <v>16</v>
      </c>
      <c r="G12" s="424" t="s">
        <v>98</v>
      </c>
      <c r="H12" s="341">
        <v>0</v>
      </c>
      <c r="I12" s="443"/>
      <c r="J12" s="342">
        <v>0</v>
      </c>
      <c r="K12" s="443">
        <v>8.8</v>
      </c>
      <c r="L12" s="342">
        <f t="shared" si="0"/>
        <v>20</v>
      </c>
      <c r="M12" s="444">
        <v>6.2</v>
      </c>
      <c r="N12" s="343">
        <f t="shared" si="1"/>
        <v>19</v>
      </c>
      <c r="O12" s="426">
        <f t="shared" si="2"/>
        <v>55</v>
      </c>
      <c r="P12" s="457">
        <v>3</v>
      </c>
      <c r="Q12" s="427" t="s">
        <v>25</v>
      </c>
    </row>
    <row r="13" spans="1:17" ht="15.75" customHeight="1">
      <c r="A13" s="325">
        <v>1344253</v>
      </c>
      <c r="B13" s="326" t="s">
        <v>328</v>
      </c>
      <c r="C13" s="326" t="s">
        <v>329</v>
      </c>
      <c r="D13" s="288" t="s">
        <v>191</v>
      </c>
      <c r="E13" s="424" t="s">
        <v>98</v>
      </c>
      <c r="F13" s="341">
        <v>0</v>
      </c>
      <c r="G13" s="424">
        <v>6.3</v>
      </c>
      <c r="H13" s="341">
        <f>VLOOKUP(G13*(-1),HAIESPOF,2)</f>
        <v>23</v>
      </c>
      <c r="I13" s="443"/>
      <c r="J13" s="342">
        <v>0</v>
      </c>
      <c r="K13" s="443">
        <v>8</v>
      </c>
      <c r="L13" s="342">
        <f t="shared" si="0"/>
        <v>16</v>
      </c>
      <c r="M13" s="444">
        <v>5.2</v>
      </c>
      <c r="N13" s="343">
        <f t="shared" si="1"/>
        <v>10</v>
      </c>
      <c r="O13" s="426">
        <f t="shared" si="2"/>
        <v>49</v>
      </c>
      <c r="P13" s="425">
        <v>4</v>
      </c>
      <c r="Q13" s="427" t="s">
        <v>25</v>
      </c>
    </row>
    <row r="14" spans="1:17" ht="15.75" customHeight="1">
      <c r="A14" s="325">
        <v>1583558</v>
      </c>
      <c r="B14" s="326" t="s">
        <v>152</v>
      </c>
      <c r="C14" s="326" t="s">
        <v>195</v>
      </c>
      <c r="D14" s="288" t="s">
        <v>86</v>
      </c>
      <c r="E14" s="424" t="s">
        <v>98</v>
      </c>
      <c r="F14" s="341">
        <v>0</v>
      </c>
      <c r="G14" s="424">
        <v>6.3</v>
      </c>
      <c r="H14" s="341">
        <f>VLOOKUP(G14*(-1),HAIESPOF,2)</f>
        <v>23</v>
      </c>
      <c r="I14" s="443"/>
      <c r="J14" s="342">
        <v>0</v>
      </c>
      <c r="K14" s="443">
        <v>8.4</v>
      </c>
      <c r="L14" s="342">
        <f t="shared" si="0"/>
        <v>18</v>
      </c>
      <c r="M14" s="444">
        <v>5</v>
      </c>
      <c r="N14" s="343">
        <f t="shared" si="1"/>
        <v>7</v>
      </c>
      <c r="O14" s="426">
        <f t="shared" si="2"/>
        <v>48</v>
      </c>
      <c r="P14" s="425">
        <v>5</v>
      </c>
      <c r="Q14" s="427" t="s">
        <v>25</v>
      </c>
    </row>
    <row r="15" spans="1:17" ht="15.75" customHeight="1">
      <c r="A15" s="325">
        <v>1486616</v>
      </c>
      <c r="B15" s="326" t="s">
        <v>118</v>
      </c>
      <c r="C15" s="326" t="s">
        <v>119</v>
      </c>
      <c r="D15" s="288" t="s">
        <v>113</v>
      </c>
      <c r="E15" s="424">
        <v>5.7</v>
      </c>
      <c r="F15" s="341">
        <f>VLOOKUP(E15*(-1),VITPOF,2)</f>
        <v>13</v>
      </c>
      <c r="G15" s="424" t="s">
        <v>98</v>
      </c>
      <c r="H15" s="341">
        <v>0</v>
      </c>
      <c r="I15" s="443"/>
      <c r="J15" s="342">
        <v>0</v>
      </c>
      <c r="K15" s="443">
        <v>8.1</v>
      </c>
      <c r="L15" s="342">
        <f t="shared" si="0"/>
        <v>17</v>
      </c>
      <c r="M15" s="444">
        <v>5.65</v>
      </c>
      <c r="N15" s="343">
        <f t="shared" si="1"/>
        <v>13</v>
      </c>
      <c r="O15" s="426">
        <f t="shared" si="2"/>
        <v>43</v>
      </c>
      <c r="P15" s="425">
        <v>6</v>
      </c>
      <c r="Q15" s="427" t="s">
        <v>25</v>
      </c>
    </row>
    <row r="16" spans="1:17" ht="15.75" customHeight="1">
      <c r="A16" s="325">
        <v>1592288</v>
      </c>
      <c r="B16" s="326" t="s">
        <v>274</v>
      </c>
      <c r="C16" s="326" t="s">
        <v>275</v>
      </c>
      <c r="D16" s="288" t="s">
        <v>113</v>
      </c>
      <c r="E16" s="424" t="s">
        <v>98</v>
      </c>
      <c r="F16" s="341">
        <v>0</v>
      </c>
      <c r="G16" s="424">
        <v>6.1</v>
      </c>
      <c r="H16" s="341">
        <f>VLOOKUP(G16*(-1),HAIESPOF,2)</f>
        <v>25</v>
      </c>
      <c r="I16" s="443"/>
      <c r="J16" s="342">
        <v>0</v>
      </c>
      <c r="K16" s="443">
        <v>8.15</v>
      </c>
      <c r="L16" s="342">
        <f t="shared" si="0"/>
        <v>17</v>
      </c>
      <c r="M16" s="444">
        <v>4.2</v>
      </c>
      <c r="N16" s="343">
        <v>1</v>
      </c>
      <c r="O16" s="426">
        <f t="shared" si="2"/>
        <v>43</v>
      </c>
      <c r="P16" s="425">
        <v>6</v>
      </c>
      <c r="Q16" s="427" t="s">
        <v>25</v>
      </c>
    </row>
    <row r="17" spans="1:17" ht="15.75" customHeight="1">
      <c r="A17" s="325">
        <v>1412127</v>
      </c>
      <c r="B17" s="326" t="s">
        <v>114</v>
      </c>
      <c r="C17" s="326" t="s">
        <v>115</v>
      </c>
      <c r="D17" s="288" t="s">
        <v>113</v>
      </c>
      <c r="E17" s="424" t="s">
        <v>98</v>
      </c>
      <c r="F17" s="341">
        <v>0</v>
      </c>
      <c r="G17" s="424">
        <v>6.6</v>
      </c>
      <c r="H17" s="341">
        <f>VLOOKUP(G17*(-1),HAIESPOF,2)</f>
        <v>20</v>
      </c>
      <c r="I17" s="443"/>
      <c r="J17" s="342">
        <v>0</v>
      </c>
      <c r="K17" s="443">
        <v>7.3</v>
      </c>
      <c r="L17" s="342">
        <f t="shared" si="0"/>
        <v>13</v>
      </c>
      <c r="M17" s="444">
        <v>5.05</v>
      </c>
      <c r="N17" s="343">
        <f>VLOOKUP(M17,MBPOF,2)</f>
        <v>7</v>
      </c>
      <c r="O17" s="426">
        <f t="shared" si="2"/>
        <v>40</v>
      </c>
      <c r="P17" s="425">
        <v>8</v>
      </c>
      <c r="Q17" s="427" t="s">
        <v>25</v>
      </c>
    </row>
    <row r="18" spans="1:17" ht="15.75" customHeight="1">
      <c r="A18" s="325">
        <v>1573427</v>
      </c>
      <c r="B18" s="326" t="s">
        <v>304</v>
      </c>
      <c r="C18" s="326" t="s">
        <v>107</v>
      </c>
      <c r="D18" s="288" t="s">
        <v>279</v>
      </c>
      <c r="E18" s="424">
        <v>5.5</v>
      </c>
      <c r="F18" s="341">
        <f>VLOOKUP(E18*(-1),VITPOF,2)</f>
        <v>16</v>
      </c>
      <c r="G18" s="424" t="s">
        <v>98</v>
      </c>
      <c r="H18" s="341">
        <v>0</v>
      </c>
      <c r="I18" s="443"/>
      <c r="J18" s="342">
        <v>0</v>
      </c>
      <c r="K18" s="443">
        <v>7.5</v>
      </c>
      <c r="L18" s="342">
        <f t="shared" si="0"/>
        <v>14</v>
      </c>
      <c r="M18" s="444">
        <v>5.1</v>
      </c>
      <c r="N18" s="343">
        <f>VLOOKUP(M18,MBPOF,2)</f>
        <v>8</v>
      </c>
      <c r="O18" s="426">
        <f t="shared" si="2"/>
        <v>38</v>
      </c>
      <c r="P18" s="425">
        <v>9</v>
      </c>
      <c r="Q18" s="427" t="s">
        <v>25</v>
      </c>
    </row>
    <row r="19" spans="1:17" ht="15.75" customHeight="1">
      <c r="A19" s="325">
        <v>1592311</v>
      </c>
      <c r="B19" s="326" t="s">
        <v>277</v>
      </c>
      <c r="C19" s="326" t="s">
        <v>278</v>
      </c>
      <c r="D19" s="288" t="s">
        <v>113</v>
      </c>
      <c r="E19" s="424">
        <v>5.6</v>
      </c>
      <c r="F19" s="341">
        <f>VLOOKUP(E19*(-1),VITPOF,2)</f>
        <v>14</v>
      </c>
      <c r="G19" s="424" t="s">
        <v>98</v>
      </c>
      <c r="H19" s="341">
        <v>0</v>
      </c>
      <c r="I19" s="443"/>
      <c r="J19" s="342">
        <v>0</v>
      </c>
      <c r="K19" s="443">
        <v>8.17</v>
      </c>
      <c r="L19" s="342">
        <f t="shared" si="0"/>
        <v>17</v>
      </c>
      <c r="M19" s="444">
        <v>4.9</v>
      </c>
      <c r="N19" s="343">
        <f>VLOOKUP(M19,MBPOF,2)</f>
        <v>6</v>
      </c>
      <c r="O19" s="426">
        <f t="shared" si="2"/>
        <v>37</v>
      </c>
      <c r="P19" s="425">
        <v>10</v>
      </c>
      <c r="Q19" s="427" t="s">
        <v>25</v>
      </c>
    </row>
    <row r="20" spans="1:17" ht="15.75" customHeight="1">
      <c r="A20" s="325">
        <v>1595185</v>
      </c>
      <c r="B20" s="326" t="s">
        <v>200</v>
      </c>
      <c r="C20" s="326" t="s">
        <v>201</v>
      </c>
      <c r="D20" s="288" t="s">
        <v>86</v>
      </c>
      <c r="E20" s="424" t="s">
        <v>98</v>
      </c>
      <c r="F20" s="341">
        <v>0</v>
      </c>
      <c r="G20" s="424">
        <v>6.9</v>
      </c>
      <c r="H20" s="341">
        <f>VLOOKUP(G20*(-1),HAIESPOF,2)</f>
        <v>18</v>
      </c>
      <c r="I20" s="443"/>
      <c r="J20" s="342">
        <v>0</v>
      </c>
      <c r="K20" s="443">
        <v>7.2</v>
      </c>
      <c r="L20" s="342">
        <f t="shared" si="0"/>
        <v>12</v>
      </c>
      <c r="M20" s="444">
        <v>3.8</v>
      </c>
      <c r="N20" s="343">
        <v>1</v>
      </c>
      <c r="O20" s="426">
        <f t="shared" si="2"/>
        <v>31</v>
      </c>
      <c r="P20" s="425">
        <v>11</v>
      </c>
      <c r="Q20" s="427" t="s">
        <v>25</v>
      </c>
    </row>
    <row r="21" spans="1:17" ht="15.75" customHeight="1">
      <c r="A21" s="325">
        <v>1586563</v>
      </c>
      <c r="B21" s="326" t="s">
        <v>202</v>
      </c>
      <c r="C21" s="326" t="s">
        <v>197</v>
      </c>
      <c r="D21" s="288" t="s">
        <v>86</v>
      </c>
      <c r="E21" s="424">
        <v>5.6</v>
      </c>
      <c r="F21" s="341">
        <f>VLOOKUP(E21*(-1),VITPOF,2)</f>
        <v>14</v>
      </c>
      <c r="G21" s="424" t="s">
        <v>98</v>
      </c>
      <c r="H21" s="341">
        <v>0</v>
      </c>
      <c r="I21" s="443"/>
      <c r="J21" s="342">
        <v>0</v>
      </c>
      <c r="K21" s="443">
        <v>7.7</v>
      </c>
      <c r="L21" s="342">
        <f t="shared" si="0"/>
        <v>15</v>
      </c>
      <c r="M21" s="444">
        <v>3.35</v>
      </c>
      <c r="N21" s="343">
        <v>1</v>
      </c>
      <c r="O21" s="426">
        <f t="shared" si="2"/>
        <v>30</v>
      </c>
      <c r="P21" s="425">
        <v>12</v>
      </c>
      <c r="Q21" s="427" t="s">
        <v>25</v>
      </c>
    </row>
    <row r="22" spans="1:17" ht="15.75" customHeight="1">
      <c r="A22" s="325">
        <v>1592283</v>
      </c>
      <c r="B22" s="326" t="s">
        <v>184</v>
      </c>
      <c r="C22" s="326" t="s">
        <v>273</v>
      </c>
      <c r="D22" s="288" t="s">
        <v>113</v>
      </c>
      <c r="E22" s="424">
        <v>5.7</v>
      </c>
      <c r="F22" s="341">
        <f>VLOOKUP(E22*(-1),VITPOF,2)</f>
        <v>13</v>
      </c>
      <c r="G22" s="424" t="s">
        <v>98</v>
      </c>
      <c r="H22" s="341">
        <v>0</v>
      </c>
      <c r="I22" s="443"/>
      <c r="J22" s="342">
        <v>0</v>
      </c>
      <c r="K22" s="443">
        <v>7.65</v>
      </c>
      <c r="L22" s="342">
        <f t="shared" si="0"/>
        <v>14</v>
      </c>
      <c r="M22" s="444">
        <v>2.9</v>
      </c>
      <c r="N22" s="343">
        <v>1</v>
      </c>
      <c r="O22" s="426">
        <f t="shared" si="2"/>
        <v>28</v>
      </c>
      <c r="P22" s="425">
        <v>13</v>
      </c>
      <c r="Q22" s="427" t="s">
        <v>25</v>
      </c>
    </row>
    <row r="23" spans="1:17" ht="15.75" customHeight="1">
      <c r="A23" s="325">
        <v>1593956</v>
      </c>
      <c r="B23" s="326" t="s">
        <v>103</v>
      </c>
      <c r="C23" s="326" t="s">
        <v>197</v>
      </c>
      <c r="D23" s="288" t="s">
        <v>86</v>
      </c>
      <c r="E23" s="424">
        <v>5.7</v>
      </c>
      <c r="F23" s="341">
        <f>VLOOKUP(E23*(-1),VITPOF,2)</f>
        <v>13</v>
      </c>
      <c r="G23" s="424" t="s">
        <v>98</v>
      </c>
      <c r="H23" s="341">
        <v>0</v>
      </c>
      <c r="I23" s="443"/>
      <c r="J23" s="342">
        <v>0</v>
      </c>
      <c r="K23" s="443">
        <v>6.5</v>
      </c>
      <c r="L23" s="342">
        <f t="shared" si="0"/>
        <v>9</v>
      </c>
      <c r="M23" s="444">
        <v>3.1</v>
      </c>
      <c r="N23" s="343">
        <v>1</v>
      </c>
      <c r="O23" s="426">
        <f t="shared" si="2"/>
        <v>23</v>
      </c>
      <c r="P23" s="425">
        <v>14</v>
      </c>
      <c r="Q23" s="427" t="s">
        <v>25</v>
      </c>
    </row>
    <row r="24" spans="1:17" ht="15.75" customHeight="1">
      <c r="A24" s="325">
        <v>1574337</v>
      </c>
      <c r="B24" s="326" t="s">
        <v>144</v>
      </c>
      <c r="C24" s="326" t="s">
        <v>196</v>
      </c>
      <c r="D24" s="288" t="s">
        <v>86</v>
      </c>
      <c r="E24" s="424">
        <v>5.8</v>
      </c>
      <c r="F24" s="341">
        <f>VLOOKUP(E24*(-1),VITPOF,2)</f>
        <v>11</v>
      </c>
      <c r="G24" s="424" t="s">
        <v>98</v>
      </c>
      <c r="H24" s="341">
        <v>0</v>
      </c>
      <c r="I24" s="443"/>
      <c r="J24" s="342">
        <v>0</v>
      </c>
      <c r="K24" s="443">
        <v>6.7</v>
      </c>
      <c r="L24" s="342">
        <f t="shared" si="0"/>
        <v>10</v>
      </c>
      <c r="M24" s="444">
        <v>2.55</v>
      </c>
      <c r="N24" s="343">
        <v>1</v>
      </c>
      <c r="O24" s="426">
        <f t="shared" si="2"/>
        <v>22</v>
      </c>
      <c r="P24" s="425">
        <v>15</v>
      </c>
      <c r="Q24" s="427" t="s">
        <v>25</v>
      </c>
    </row>
    <row r="25" spans="1:17" ht="15.75" customHeight="1">
      <c r="A25" s="379">
        <v>1583698</v>
      </c>
      <c r="B25" s="428" t="s">
        <v>190</v>
      </c>
      <c r="C25" s="380" t="s">
        <v>188</v>
      </c>
      <c r="D25" s="288" t="s">
        <v>186</v>
      </c>
      <c r="E25" s="424">
        <v>6.6</v>
      </c>
      <c r="F25" s="341">
        <f>VLOOKUP(E25*(-1),VITPOF,2)</f>
        <v>5</v>
      </c>
      <c r="G25" s="424" t="s">
        <v>98</v>
      </c>
      <c r="H25" s="341">
        <v>0</v>
      </c>
      <c r="I25" s="443"/>
      <c r="J25" s="342">
        <v>0</v>
      </c>
      <c r="K25" s="443">
        <v>7.6</v>
      </c>
      <c r="L25" s="342">
        <f t="shared" si="0"/>
        <v>14</v>
      </c>
      <c r="M25" s="444">
        <v>4.5</v>
      </c>
      <c r="N25" s="343">
        <v>1</v>
      </c>
      <c r="O25" s="426">
        <f t="shared" si="2"/>
        <v>20</v>
      </c>
      <c r="P25" s="425">
        <v>16</v>
      </c>
      <c r="Q25" s="427" t="s">
        <v>25</v>
      </c>
    </row>
    <row r="26" spans="1:17" ht="15.75" customHeight="1">
      <c r="A26" s="325">
        <v>1592298</v>
      </c>
      <c r="B26" s="326" t="s">
        <v>274</v>
      </c>
      <c r="C26" s="326" t="s">
        <v>276</v>
      </c>
      <c r="D26" s="288" t="s">
        <v>113</v>
      </c>
      <c r="E26" s="424">
        <v>6.3</v>
      </c>
      <c r="F26" s="341">
        <f>VLOOKUP(E26*(-1),VITPOF,2)</f>
        <v>6</v>
      </c>
      <c r="G26" s="424" t="s">
        <v>98</v>
      </c>
      <c r="H26" s="341">
        <v>0</v>
      </c>
      <c r="I26" s="443"/>
      <c r="J26" s="342">
        <v>0</v>
      </c>
      <c r="K26" s="443">
        <v>6.92</v>
      </c>
      <c r="L26" s="342">
        <f t="shared" si="0"/>
        <v>11</v>
      </c>
      <c r="M26" s="444">
        <v>3.95</v>
      </c>
      <c r="N26" s="343">
        <v>1</v>
      </c>
      <c r="O26" s="426">
        <f t="shared" si="2"/>
        <v>18</v>
      </c>
      <c r="P26" s="425">
        <v>17</v>
      </c>
      <c r="Q26" s="427" t="s">
        <v>25</v>
      </c>
    </row>
    <row r="27" spans="1:17" ht="15.75" customHeight="1">
      <c r="A27" s="325">
        <v>1573231</v>
      </c>
      <c r="B27" s="326" t="s">
        <v>330</v>
      </c>
      <c r="C27" s="326" t="s">
        <v>331</v>
      </c>
      <c r="D27" s="288" t="s">
        <v>191</v>
      </c>
      <c r="E27" s="424">
        <v>6.7</v>
      </c>
      <c r="F27" s="341">
        <f>VLOOKUP(E27*(-1),VITPOF,2)</f>
        <v>4</v>
      </c>
      <c r="G27" s="424" t="s">
        <v>98</v>
      </c>
      <c r="H27" s="341">
        <v>0</v>
      </c>
      <c r="I27" s="443"/>
      <c r="J27" s="342">
        <v>0</v>
      </c>
      <c r="K27" s="443">
        <v>6.95</v>
      </c>
      <c r="L27" s="342">
        <f t="shared" si="0"/>
        <v>11</v>
      </c>
      <c r="M27" s="444">
        <v>3.75</v>
      </c>
      <c r="N27" s="343">
        <v>1</v>
      </c>
      <c r="O27" s="426">
        <f t="shared" si="2"/>
        <v>16</v>
      </c>
      <c r="P27" s="425">
        <v>18</v>
      </c>
      <c r="Q27" s="427" t="s">
        <v>25</v>
      </c>
    </row>
    <row r="28" spans="1:17" ht="15.75" customHeight="1">
      <c r="A28" s="325">
        <v>1624611</v>
      </c>
      <c r="B28" s="326" t="s">
        <v>271</v>
      </c>
      <c r="C28" s="326" t="s">
        <v>272</v>
      </c>
      <c r="D28" s="288" t="s">
        <v>113</v>
      </c>
      <c r="E28" s="424">
        <v>6.3</v>
      </c>
      <c r="F28" s="341">
        <f>VLOOKUP(E28*(-1),VITPOF,2)</f>
        <v>6</v>
      </c>
      <c r="G28" s="424" t="s">
        <v>98</v>
      </c>
      <c r="H28" s="341">
        <v>0</v>
      </c>
      <c r="I28" s="443"/>
      <c r="J28" s="342">
        <v>0</v>
      </c>
      <c r="K28" s="443">
        <v>6.25</v>
      </c>
      <c r="L28" s="342">
        <f t="shared" si="0"/>
        <v>7</v>
      </c>
      <c r="M28" s="444">
        <v>2.2</v>
      </c>
      <c r="N28" s="343">
        <v>1</v>
      </c>
      <c r="O28" s="426">
        <f t="shared" si="2"/>
        <v>14</v>
      </c>
      <c r="P28" s="425">
        <v>19</v>
      </c>
      <c r="Q28" s="427" t="s">
        <v>25</v>
      </c>
    </row>
    <row r="29" spans="1:17" ht="15.75" customHeight="1">
      <c r="A29" s="325">
        <v>1519365</v>
      </c>
      <c r="B29" s="326" t="s">
        <v>299</v>
      </c>
      <c r="C29" s="326" t="s">
        <v>301</v>
      </c>
      <c r="D29" s="288" t="s">
        <v>279</v>
      </c>
      <c r="E29" s="424">
        <v>6.8</v>
      </c>
      <c r="F29" s="341">
        <f>VLOOKUP(E29*(-1),VITPOF,2)</f>
        <v>4</v>
      </c>
      <c r="G29" s="424" t="s">
        <v>98</v>
      </c>
      <c r="H29" s="341">
        <v>0</v>
      </c>
      <c r="I29" s="443"/>
      <c r="J29" s="342">
        <v>0</v>
      </c>
      <c r="K29" s="443">
        <v>6.2</v>
      </c>
      <c r="L29" s="342">
        <f t="shared" si="0"/>
        <v>7</v>
      </c>
      <c r="M29" s="444">
        <v>4.1</v>
      </c>
      <c r="N29" s="343">
        <v>1</v>
      </c>
      <c r="O29" s="426">
        <f t="shared" si="2"/>
        <v>12</v>
      </c>
      <c r="P29" s="425">
        <v>20</v>
      </c>
      <c r="Q29" s="427" t="s">
        <v>25</v>
      </c>
    </row>
    <row r="30" spans="1:17" ht="15.75" customHeight="1">
      <c r="A30" s="325">
        <v>1599217</v>
      </c>
      <c r="B30" s="326" t="s">
        <v>193</v>
      </c>
      <c r="C30" s="326" t="s">
        <v>194</v>
      </c>
      <c r="D30" s="288" t="s">
        <v>86</v>
      </c>
      <c r="E30" s="424">
        <v>6.3</v>
      </c>
      <c r="F30" s="341">
        <f>VLOOKUP(E30*(-1),VITPOF,2)</f>
        <v>6</v>
      </c>
      <c r="G30" s="424" t="s">
        <v>98</v>
      </c>
      <c r="H30" s="341">
        <v>0</v>
      </c>
      <c r="I30" s="443"/>
      <c r="J30" s="342">
        <v>0</v>
      </c>
      <c r="K30" s="443">
        <v>5.8</v>
      </c>
      <c r="L30" s="342">
        <f t="shared" si="0"/>
        <v>5</v>
      </c>
      <c r="M30" s="444">
        <v>4.05</v>
      </c>
      <c r="N30" s="343">
        <v>1</v>
      </c>
      <c r="O30" s="426">
        <f t="shared" si="2"/>
        <v>12</v>
      </c>
      <c r="P30" s="425">
        <v>20</v>
      </c>
      <c r="Q30" s="427" t="s">
        <v>25</v>
      </c>
    </row>
    <row r="31" spans="1:17" ht="15.75" customHeight="1">
      <c r="A31" s="325">
        <v>1582262</v>
      </c>
      <c r="B31" s="326" t="s">
        <v>352</v>
      </c>
      <c r="C31" s="326" t="s">
        <v>353</v>
      </c>
      <c r="D31" s="288" t="s">
        <v>191</v>
      </c>
      <c r="E31" s="424">
        <v>7.3</v>
      </c>
      <c r="F31" s="341">
        <v>1</v>
      </c>
      <c r="G31" s="424" t="s">
        <v>98</v>
      </c>
      <c r="H31" s="341">
        <v>0</v>
      </c>
      <c r="I31" s="443"/>
      <c r="J31" s="342">
        <v>0</v>
      </c>
      <c r="K31" s="443">
        <v>6.2</v>
      </c>
      <c r="L31" s="342">
        <f t="shared" si="0"/>
        <v>7</v>
      </c>
      <c r="M31" s="444">
        <v>4.35</v>
      </c>
      <c r="N31" s="343">
        <v>1</v>
      </c>
      <c r="O31" s="426">
        <f t="shared" si="2"/>
        <v>9</v>
      </c>
      <c r="P31" s="425">
        <v>22</v>
      </c>
      <c r="Q31" s="427" t="s">
        <v>25</v>
      </c>
    </row>
    <row r="32" spans="1:17" ht="15.75" customHeight="1">
      <c r="A32" s="325">
        <v>158063</v>
      </c>
      <c r="B32" s="326" t="s">
        <v>350</v>
      </c>
      <c r="C32" s="326" t="s">
        <v>351</v>
      </c>
      <c r="D32" s="288" t="s">
        <v>191</v>
      </c>
      <c r="E32" s="424">
        <v>8.5</v>
      </c>
      <c r="F32" s="341">
        <v>1</v>
      </c>
      <c r="G32" s="424" t="s">
        <v>98</v>
      </c>
      <c r="H32" s="341">
        <v>0</v>
      </c>
      <c r="I32" s="443"/>
      <c r="J32" s="342">
        <v>0</v>
      </c>
      <c r="K32" s="443">
        <v>4.95</v>
      </c>
      <c r="L32" s="342">
        <f t="shared" si="0"/>
        <v>3</v>
      </c>
      <c r="M32" s="444">
        <v>2.5</v>
      </c>
      <c r="N32" s="343">
        <v>1</v>
      </c>
      <c r="O32" s="426">
        <f t="shared" si="2"/>
        <v>5</v>
      </c>
      <c r="P32" s="425">
        <v>23</v>
      </c>
      <c r="Q32" s="427" t="s">
        <v>25</v>
      </c>
    </row>
    <row r="33" spans="1:17" ht="15.75" customHeight="1">
      <c r="A33" s="325">
        <v>1598007</v>
      </c>
      <c r="B33" s="326" t="s">
        <v>299</v>
      </c>
      <c r="C33" s="326" t="s">
        <v>300</v>
      </c>
      <c r="D33" s="288" t="s">
        <v>279</v>
      </c>
      <c r="E33" s="424">
        <v>8.5</v>
      </c>
      <c r="F33" s="341">
        <v>1</v>
      </c>
      <c r="G33" s="424" t="s">
        <v>98</v>
      </c>
      <c r="H33" s="341">
        <v>0</v>
      </c>
      <c r="I33" s="443"/>
      <c r="J33" s="342">
        <v>0</v>
      </c>
      <c r="K33" s="443">
        <v>4.2</v>
      </c>
      <c r="L33" s="342">
        <v>1</v>
      </c>
      <c r="M33" s="444">
        <v>1.7</v>
      </c>
      <c r="N33" s="343">
        <v>1</v>
      </c>
      <c r="O33" s="426">
        <f t="shared" si="2"/>
        <v>3</v>
      </c>
      <c r="P33" s="425">
        <v>24</v>
      </c>
      <c r="Q33" s="427" t="s">
        <v>25</v>
      </c>
    </row>
  </sheetData>
  <sheetProtection/>
  <mergeCells count="5">
    <mergeCell ref="I6:K6"/>
    <mergeCell ref="D6:G6"/>
    <mergeCell ref="D2:L2"/>
    <mergeCell ref="D3:L3"/>
    <mergeCell ref="D4:K4"/>
  </mergeCells>
  <printOptions gridLines="1" horizontalCentered="1"/>
  <pageMargins left="0" right="0" top="0.2" bottom="0.2" header="0.51" footer="0.51"/>
  <pageSetup fitToHeight="0" horizontalDpi="300" verticalDpi="300" orientation="portrait" paperSize="9" scale="80" r:id="rId1"/>
  <headerFooter alignWithMargins="0"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Q49"/>
  <sheetViews>
    <sheetView showGridLines="0" zoomScalePageLayoutView="0" workbookViewId="0" topLeftCell="A1">
      <pane ySplit="9" topLeftCell="A10" activePane="bottomLeft" state="frozen"/>
      <selection pane="topLeft" activeCell="S4" sqref="S4"/>
      <selection pane="bottomLeft" activeCell="I6" sqref="I6:K6"/>
    </sheetView>
  </sheetViews>
  <sheetFormatPr defaultColWidth="11.421875" defaultRowHeight="12.75"/>
  <cols>
    <col min="1" max="1" width="8.421875" style="6" bestFit="1" customWidth="1"/>
    <col min="2" max="2" width="22.140625" style="6" bestFit="1" customWidth="1"/>
    <col min="3" max="3" width="13.28125" style="6" bestFit="1" customWidth="1"/>
    <col min="4" max="4" width="6.421875" style="8" bestFit="1" customWidth="1"/>
    <col min="5" max="5" width="5.7109375" style="394" customWidth="1"/>
    <col min="6" max="6" width="3.7109375" style="8" customWidth="1"/>
    <col min="7" max="7" width="5.7109375" style="394" customWidth="1"/>
    <col min="8" max="8" width="3.7109375" style="8" customWidth="1"/>
    <col min="9" max="9" width="5.7109375" style="50" customWidth="1"/>
    <col min="10" max="10" width="3.7109375" style="8" customWidth="1"/>
    <col min="11" max="11" width="5.7109375" style="50" customWidth="1"/>
    <col min="12" max="12" width="3.7109375" style="8" customWidth="1"/>
    <col min="13" max="13" width="5.7109375" style="50" customWidth="1"/>
    <col min="14" max="14" width="3.7109375" style="8" customWidth="1"/>
    <col min="15" max="15" width="5.7109375" style="10" customWidth="1"/>
    <col min="16" max="16" width="5.421875" style="8" bestFit="1" customWidth="1"/>
    <col min="17" max="17" width="4.421875" style="8" customWidth="1"/>
    <col min="18" max="18" width="4.421875" style="6" customWidth="1"/>
    <col min="19" max="16384" width="11.421875" style="6" customWidth="1"/>
  </cols>
  <sheetData>
    <row r="1" spans="1:17" s="11" customFormat="1" ht="15" customHeight="1">
      <c r="A1" s="251"/>
      <c r="B1" s="13"/>
      <c r="C1" s="13"/>
      <c r="D1" s="15"/>
      <c r="E1" s="385"/>
      <c r="F1" s="15"/>
      <c r="G1" s="385"/>
      <c r="H1" s="15"/>
      <c r="I1" s="52"/>
      <c r="J1" s="15"/>
      <c r="K1" s="386"/>
      <c r="L1" s="15"/>
      <c r="M1" s="52"/>
      <c r="N1" s="17"/>
      <c r="O1" s="51"/>
      <c r="P1" s="15"/>
      <c r="Q1" s="458"/>
    </row>
    <row r="2" spans="1:17" s="24" customFormat="1" ht="19.5" customHeight="1">
      <c r="A2" s="252"/>
      <c r="B2" s="253"/>
      <c r="C2" s="245"/>
      <c r="D2" s="477" t="s">
        <v>91</v>
      </c>
      <c r="E2" s="477"/>
      <c r="F2" s="477"/>
      <c r="G2" s="477"/>
      <c r="H2" s="477"/>
      <c r="I2" s="477"/>
      <c r="J2" s="477"/>
      <c r="K2" s="477"/>
      <c r="L2" s="477"/>
      <c r="M2" s="387"/>
      <c r="N2" s="179"/>
      <c r="O2" s="451"/>
      <c r="P2" s="254"/>
      <c r="Q2" s="459"/>
    </row>
    <row r="3" spans="1:17" s="24" customFormat="1" ht="19.5" customHeight="1">
      <c r="A3" s="252"/>
      <c r="B3" s="253"/>
      <c r="C3" s="253"/>
      <c r="D3" s="478" t="s">
        <v>52</v>
      </c>
      <c r="E3" s="478"/>
      <c r="F3" s="478"/>
      <c r="G3" s="478"/>
      <c r="H3" s="478"/>
      <c r="I3" s="478"/>
      <c r="J3" s="478"/>
      <c r="K3" s="478"/>
      <c r="L3" s="478"/>
      <c r="M3" s="387"/>
      <c r="N3" s="179"/>
      <c r="O3" s="451"/>
      <c r="P3" s="254"/>
      <c r="Q3" s="459"/>
    </row>
    <row r="4" spans="1:17" s="24" customFormat="1" ht="19.5" customHeight="1">
      <c r="A4" s="252"/>
      <c r="B4" s="253"/>
      <c r="C4" s="253"/>
      <c r="D4" s="477" t="s">
        <v>339</v>
      </c>
      <c r="E4" s="477"/>
      <c r="F4" s="477"/>
      <c r="G4" s="477"/>
      <c r="H4" s="477"/>
      <c r="I4" s="477"/>
      <c r="J4" s="477"/>
      <c r="K4" s="477"/>
      <c r="L4" s="398"/>
      <c r="M4" s="387"/>
      <c r="N4" s="179"/>
      <c r="O4" s="451"/>
      <c r="P4" s="254"/>
      <c r="Q4" s="459"/>
    </row>
    <row r="5" spans="1:17" s="24" customFormat="1" ht="19.5" customHeight="1">
      <c r="A5" s="252"/>
      <c r="B5" s="253"/>
      <c r="C5" s="253"/>
      <c r="D5" s="254"/>
      <c r="E5" s="388"/>
      <c r="F5" s="254"/>
      <c r="G5" s="388"/>
      <c r="H5" s="254"/>
      <c r="I5" s="387"/>
      <c r="J5" s="254"/>
      <c r="K5" s="389"/>
      <c r="L5" s="254"/>
      <c r="M5" s="387"/>
      <c r="N5" s="179"/>
      <c r="O5" s="451"/>
      <c r="P5" s="254"/>
      <c r="Q5" s="459"/>
    </row>
    <row r="6" spans="1:17" s="24" customFormat="1" ht="15" customHeight="1">
      <c r="A6" s="252"/>
      <c r="B6" s="253"/>
      <c r="C6" s="253"/>
      <c r="D6" s="476" t="s">
        <v>53</v>
      </c>
      <c r="E6" s="476"/>
      <c r="F6" s="476"/>
      <c r="G6" s="476"/>
      <c r="H6" s="254"/>
      <c r="I6" s="475" t="s">
        <v>24</v>
      </c>
      <c r="J6" s="475"/>
      <c r="K6" s="475"/>
      <c r="L6" s="254"/>
      <c r="M6" s="387"/>
      <c r="N6" s="179"/>
      <c r="O6" s="451"/>
      <c r="P6" s="254"/>
      <c r="Q6" s="459"/>
    </row>
    <row r="7" spans="1:17" s="11" customFormat="1" ht="15" customHeight="1">
      <c r="A7" s="255"/>
      <c r="B7" s="35"/>
      <c r="C7" s="35"/>
      <c r="D7" s="37"/>
      <c r="E7" s="390"/>
      <c r="F7" s="37"/>
      <c r="G7" s="390"/>
      <c r="H7" s="37"/>
      <c r="I7" s="57"/>
      <c r="J7" s="37"/>
      <c r="K7" s="391"/>
      <c r="L7" s="37"/>
      <c r="M7" s="57"/>
      <c r="N7" s="38"/>
      <c r="O7" s="460"/>
      <c r="P7" s="37"/>
      <c r="Q7" s="461"/>
    </row>
    <row r="8" spans="1:17" s="11" customFormat="1" ht="6.75" customHeight="1">
      <c r="A8" s="256"/>
      <c r="B8" s="19"/>
      <c r="C8" s="19"/>
      <c r="D8" s="18"/>
      <c r="E8" s="395"/>
      <c r="F8" s="18"/>
      <c r="G8" s="395"/>
      <c r="H8" s="18"/>
      <c r="I8" s="396"/>
      <c r="J8" s="18"/>
      <c r="K8" s="397"/>
      <c r="L8" s="18"/>
      <c r="M8" s="396"/>
      <c r="N8" s="23"/>
      <c r="O8" s="39"/>
      <c r="P8" s="18"/>
      <c r="Q8" s="8"/>
    </row>
    <row r="9" spans="1:17" ht="15.75" customHeight="1">
      <c r="A9" s="40" t="s">
        <v>10</v>
      </c>
      <c r="B9" s="249" t="s">
        <v>58</v>
      </c>
      <c r="C9" s="250" t="s">
        <v>8</v>
      </c>
      <c r="D9" s="40" t="s">
        <v>9</v>
      </c>
      <c r="E9" s="316" t="s">
        <v>11</v>
      </c>
      <c r="F9" s="45" t="s">
        <v>12</v>
      </c>
      <c r="G9" s="316" t="s">
        <v>13</v>
      </c>
      <c r="H9" s="45" t="s">
        <v>12</v>
      </c>
      <c r="I9" s="317" t="s">
        <v>14</v>
      </c>
      <c r="J9" s="247" t="s">
        <v>12</v>
      </c>
      <c r="K9" s="317" t="s">
        <v>15</v>
      </c>
      <c r="L9" s="247" t="s">
        <v>12</v>
      </c>
      <c r="M9" s="318" t="s">
        <v>16</v>
      </c>
      <c r="N9" s="248" t="s">
        <v>12</v>
      </c>
      <c r="O9" s="42" t="s">
        <v>17</v>
      </c>
      <c r="P9" s="41" t="s">
        <v>55</v>
      </c>
      <c r="Q9" s="40" t="s">
        <v>18</v>
      </c>
    </row>
    <row r="10" spans="1:17" ht="15.75" customHeight="1">
      <c r="A10" s="279">
        <v>1512568</v>
      </c>
      <c r="B10" s="322" t="s">
        <v>167</v>
      </c>
      <c r="C10" s="321" t="s">
        <v>162</v>
      </c>
      <c r="D10" s="288" t="s">
        <v>113</v>
      </c>
      <c r="E10" s="283" t="s">
        <v>98</v>
      </c>
      <c r="F10" s="341">
        <v>0</v>
      </c>
      <c r="G10" s="283">
        <v>5.7</v>
      </c>
      <c r="H10" s="341">
        <f>VLOOKUP(G10*(-1),HAIESPOF,2)</f>
        <v>31</v>
      </c>
      <c r="I10" s="295"/>
      <c r="J10" s="342">
        <v>0</v>
      </c>
      <c r="K10" s="295">
        <v>9.15</v>
      </c>
      <c r="L10" s="342">
        <f aca="true" t="shared" si="0" ref="L10:L49">VLOOKUP(K10,PENTPOF,2)</f>
        <v>22</v>
      </c>
      <c r="M10" s="301">
        <v>6.4</v>
      </c>
      <c r="N10" s="343">
        <f aca="true" t="shared" si="1" ref="N10:N29">VLOOKUP(M10,MBPOF,2)</f>
        <v>20</v>
      </c>
      <c r="O10" s="344">
        <f aca="true" t="shared" si="2" ref="O10:O49">F10+H10+J10+L10+N10</f>
        <v>73</v>
      </c>
      <c r="P10" s="457">
        <v>1</v>
      </c>
      <c r="Q10" s="345" t="s">
        <v>47</v>
      </c>
    </row>
    <row r="11" spans="1:17" ht="15.75" customHeight="1">
      <c r="A11" s="279">
        <v>1515511</v>
      </c>
      <c r="B11" s="322" t="s">
        <v>136</v>
      </c>
      <c r="C11" s="321" t="s">
        <v>137</v>
      </c>
      <c r="D11" s="288" t="s">
        <v>86</v>
      </c>
      <c r="E11" s="283">
        <v>5.5</v>
      </c>
      <c r="F11" s="341">
        <f>VLOOKUP(E11*(-1),VITPOF,2)</f>
        <v>16</v>
      </c>
      <c r="G11" s="283" t="s">
        <v>98</v>
      </c>
      <c r="H11" s="341">
        <v>0</v>
      </c>
      <c r="I11" s="295"/>
      <c r="J11" s="342">
        <v>0</v>
      </c>
      <c r="K11" s="295">
        <v>9.3</v>
      </c>
      <c r="L11" s="342">
        <f t="shared" si="0"/>
        <v>23</v>
      </c>
      <c r="M11" s="301">
        <v>7.5</v>
      </c>
      <c r="N11" s="343">
        <f t="shared" si="1"/>
        <v>27</v>
      </c>
      <c r="O11" s="344">
        <f t="shared" si="2"/>
        <v>66</v>
      </c>
      <c r="P11" s="457">
        <v>2</v>
      </c>
      <c r="Q11" s="345" t="s">
        <v>47</v>
      </c>
    </row>
    <row r="12" spans="1:17" ht="15.75" customHeight="1">
      <c r="A12" s="323">
        <v>1501829</v>
      </c>
      <c r="B12" s="324" t="s">
        <v>240</v>
      </c>
      <c r="C12" s="324" t="s">
        <v>123</v>
      </c>
      <c r="D12" s="288" t="s">
        <v>191</v>
      </c>
      <c r="E12" s="283" t="s">
        <v>98</v>
      </c>
      <c r="F12" s="341">
        <v>0</v>
      </c>
      <c r="G12" s="283">
        <v>6.6</v>
      </c>
      <c r="H12" s="341">
        <f>VLOOKUP(G12*(-1),HAIESPOF,2)</f>
        <v>20</v>
      </c>
      <c r="I12" s="295"/>
      <c r="J12" s="342">
        <v>0</v>
      </c>
      <c r="K12" s="295">
        <v>8.6</v>
      </c>
      <c r="L12" s="342">
        <f t="shared" si="0"/>
        <v>19</v>
      </c>
      <c r="M12" s="301">
        <v>6.5</v>
      </c>
      <c r="N12" s="343">
        <f t="shared" si="1"/>
        <v>21</v>
      </c>
      <c r="O12" s="344">
        <f t="shared" si="2"/>
        <v>60</v>
      </c>
      <c r="P12" s="457">
        <v>3</v>
      </c>
      <c r="Q12" s="345" t="s">
        <v>47</v>
      </c>
    </row>
    <row r="13" spans="1:17" ht="15.75" customHeight="1">
      <c r="A13" s="279">
        <v>1398315</v>
      </c>
      <c r="B13" s="322" t="s">
        <v>309</v>
      </c>
      <c r="C13" s="321" t="s">
        <v>317</v>
      </c>
      <c r="D13" s="288" t="s">
        <v>279</v>
      </c>
      <c r="E13" s="283">
        <v>5.7</v>
      </c>
      <c r="F13" s="341">
        <f>VLOOKUP(E13*(-1),VITPOF,2)</f>
        <v>13</v>
      </c>
      <c r="G13" s="283" t="s">
        <v>98</v>
      </c>
      <c r="H13" s="341">
        <v>0</v>
      </c>
      <c r="I13" s="295"/>
      <c r="J13" s="342">
        <v>0</v>
      </c>
      <c r="K13" s="295">
        <v>8.8</v>
      </c>
      <c r="L13" s="342">
        <f t="shared" si="0"/>
        <v>20</v>
      </c>
      <c r="M13" s="301">
        <v>6.25</v>
      </c>
      <c r="N13" s="343">
        <f t="shared" si="1"/>
        <v>19</v>
      </c>
      <c r="O13" s="344">
        <f t="shared" si="2"/>
        <v>52</v>
      </c>
      <c r="P13" s="425">
        <v>4</v>
      </c>
      <c r="Q13" s="345" t="s">
        <v>47</v>
      </c>
    </row>
    <row r="14" spans="1:17" ht="15.75" customHeight="1">
      <c r="A14" s="323">
        <v>1592258</v>
      </c>
      <c r="B14" s="324" t="s">
        <v>282</v>
      </c>
      <c r="C14" s="324" t="s">
        <v>283</v>
      </c>
      <c r="D14" s="288" t="s">
        <v>113</v>
      </c>
      <c r="E14" s="283" t="s">
        <v>98</v>
      </c>
      <c r="F14" s="341">
        <v>0</v>
      </c>
      <c r="G14" s="283">
        <v>6.4</v>
      </c>
      <c r="H14" s="341">
        <f>VLOOKUP(G14*(-1),HAIESPOF,2)</f>
        <v>22</v>
      </c>
      <c r="I14" s="295"/>
      <c r="J14" s="342">
        <v>0</v>
      </c>
      <c r="K14" s="295">
        <v>7.6</v>
      </c>
      <c r="L14" s="342">
        <f t="shared" si="0"/>
        <v>14</v>
      </c>
      <c r="M14" s="301">
        <v>5.95</v>
      </c>
      <c r="N14" s="343">
        <f t="shared" si="1"/>
        <v>16</v>
      </c>
      <c r="O14" s="344">
        <f t="shared" si="2"/>
        <v>52</v>
      </c>
      <c r="P14" s="346">
        <v>4</v>
      </c>
      <c r="Q14" s="345" t="s">
        <v>47</v>
      </c>
    </row>
    <row r="15" spans="1:17" ht="15.75" customHeight="1">
      <c r="A15" s="323">
        <v>1619370</v>
      </c>
      <c r="B15" s="324" t="s">
        <v>344</v>
      </c>
      <c r="C15" s="324" t="s">
        <v>162</v>
      </c>
      <c r="D15" s="288" t="s">
        <v>191</v>
      </c>
      <c r="E15" s="283" t="s">
        <v>98</v>
      </c>
      <c r="F15" s="341">
        <v>0</v>
      </c>
      <c r="G15" s="283">
        <v>6.4</v>
      </c>
      <c r="H15" s="341">
        <f>VLOOKUP(G15*(-1),HAIESPOF,2)</f>
        <v>22</v>
      </c>
      <c r="I15" s="295"/>
      <c r="J15" s="342">
        <v>0</v>
      </c>
      <c r="K15" s="295">
        <v>7.6</v>
      </c>
      <c r="L15" s="342">
        <f t="shared" si="0"/>
        <v>14</v>
      </c>
      <c r="M15" s="301">
        <v>5.85</v>
      </c>
      <c r="N15" s="343">
        <f t="shared" si="1"/>
        <v>15</v>
      </c>
      <c r="O15" s="344">
        <f t="shared" si="2"/>
        <v>51</v>
      </c>
      <c r="P15" s="425">
        <v>6</v>
      </c>
      <c r="Q15" s="345" t="s">
        <v>47</v>
      </c>
    </row>
    <row r="16" spans="1:17" ht="15.75" customHeight="1">
      <c r="A16" s="379" t="s">
        <v>257</v>
      </c>
      <c r="B16" s="380" t="s">
        <v>258</v>
      </c>
      <c r="C16" s="380" t="s">
        <v>177</v>
      </c>
      <c r="D16" s="288" t="s">
        <v>186</v>
      </c>
      <c r="E16" s="283" t="s">
        <v>98</v>
      </c>
      <c r="F16" s="341">
        <v>0</v>
      </c>
      <c r="G16" s="283">
        <v>6.3</v>
      </c>
      <c r="H16" s="341">
        <f>VLOOKUP(G16*(-1),HAIESPOF,2)</f>
        <v>23</v>
      </c>
      <c r="I16" s="295"/>
      <c r="J16" s="342">
        <v>0</v>
      </c>
      <c r="K16" s="295">
        <v>7.6</v>
      </c>
      <c r="L16" s="342">
        <f t="shared" si="0"/>
        <v>14</v>
      </c>
      <c r="M16" s="301">
        <v>5.65</v>
      </c>
      <c r="N16" s="343">
        <f t="shared" si="1"/>
        <v>13</v>
      </c>
      <c r="O16" s="344">
        <f t="shared" si="2"/>
        <v>50</v>
      </c>
      <c r="P16" s="346">
        <v>7</v>
      </c>
      <c r="Q16" s="345" t="s">
        <v>47</v>
      </c>
    </row>
    <row r="17" spans="1:17" ht="15.75" customHeight="1">
      <c r="A17" s="379">
        <v>1570362</v>
      </c>
      <c r="B17" s="380" t="s">
        <v>255</v>
      </c>
      <c r="C17" s="380" t="s">
        <v>256</v>
      </c>
      <c r="D17" s="288" t="s">
        <v>186</v>
      </c>
      <c r="E17" s="283" t="s">
        <v>98</v>
      </c>
      <c r="F17" s="341">
        <v>0</v>
      </c>
      <c r="G17" s="283">
        <v>6.6</v>
      </c>
      <c r="H17" s="341">
        <f>VLOOKUP(G17*(-1),HAIESPOF,2)</f>
        <v>20</v>
      </c>
      <c r="I17" s="295"/>
      <c r="J17" s="342">
        <v>0</v>
      </c>
      <c r="K17" s="295">
        <v>8.5</v>
      </c>
      <c r="L17" s="342">
        <f t="shared" si="0"/>
        <v>19</v>
      </c>
      <c r="M17" s="301">
        <v>5.2</v>
      </c>
      <c r="N17" s="343">
        <f t="shared" si="1"/>
        <v>10</v>
      </c>
      <c r="O17" s="344">
        <f t="shared" si="2"/>
        <v>49</v>
      </c>
      <c r="P17" s="425">
        <v>8</v>
      </c>
      <c r="Q17" s="345" t="s">
        <v>47</v>
      </c>
    </row>
    <row r="18" spans="1:17" ht="15.75" customHeight="1">
      <c r="A18" s="279">
        <v>1586620</v>
      </c>
      <c r="B18" s="322" t="s">
        <v>215</v>
      </c>
      <c r="C18" s="321" t="s">
        <v>216</v>
      </c>
      <c r="D18" s="288" t="s">
        <v>86</v>
      </c>
      <c r="E18" s="283">
        <v>5.7</v>
      </c>
      <c r="F18" s="341">
        <f>VLOOKUP(E18*(-1),VITPOF,2)</f>
        <v>13</v>
      </c>
      <c r="G18" s="283" t="s">
        <v>98</v>
      </c>
      <c r="H18" s="341">
        <v>0</v>
      </c>
      <c r="I18" s="295"/>
      <c r="J18" s="342">
        <v>0</v>
      </c>
      <c r="K18" s="295">
        <v>7.7</v>
      </c>
      <c r="L18" s="342">
        <f t="shared" si="0"/>
        <v>15</v>
      </c>
      <c r="M18" s="301">
        <v>6.3</v>
      </c>
      <c r="N18" s="343">
        <f t="shared" si="1"/>
        <v>20</v>
      </c>
      <c r="O18" s="344">
        <f t="shared" si="2"/>
        <v>48</v>
      </c>
      <c r="P18" s="346">
        <v>9</v>
      </c>
      <c r="Q18" s="345" t="s">
        <v>47</v>
      </c>
    </row>
    <row r="19" spans="1:17" ht="15.75" customHeight="1">
      <c r="A19" s="323">
        <v>1573095</v>
      </c>
      <c r="B19" s="324" t="s">
        <v>342</v>
      </c>
      <c r="C19" s="324" t="s">
        <v>343</v>
      </c>
      <c r="D19" s="288" t="s">
        <v>191</v>
      </c>
      <c r="E19" s="283" t="s">
        <v>98</v>
      </c>
      <c r="F19" s="341">
        <v>0</v>
      </c>
      <c r="G19" s="283">
        <v>7.2</v>
      </c>
      <c r="H19" s="341">
        <f>VLOOKUP(G19*(-1),HAIESPOF,2)</f>
        <v>15</v>
      </c>
      <c r="I19" s="295"/>
      <c r="J19" s="342">
        <v>0</v>
      </c>
      <c r="K19" s="295">
        <v>6.9</v>
      </c>
      <c r="L19" s="342">
        <f t="shared" si="0"/>
        <v>11</v>
      </c>
      <c r="M19" s="301">
        <v>5.9</v>
      </c>
      <c r="N19" s="343">
        <f t="shared" si="1"/>
        <v>16</v>
      </c>
      <c r="O19" s="344">
        <f t="shared" si="2"/>
        <v>42</v>
      </c>
      <c r="P19" s="425">
        <v>10</v>
      </c>
      <c r="Q19" s="345" t="s">
        <v>47</v>
      </c>
    </row>
    <row r="20" spans="1:17" ht="15.75" customHeight="1">
      <c r="A20" s="279">
        <v>1475707</v>
      </c>
      <c r="B20" s="322" t="s">
        <v>305</v>
      </c>
      <c r="C20" s="321" t="s">
        <v>313</v>
      </c>
      <c r="D20" s="288" t="s">
        <v>279</v>
      </c>
      <c r="E20" s="283">
        <v>5.7</v>
      </c>
      <c r="F20" s="341">
        <f>VLOOKUP(E20*(-1),VITPOF,2)</f>
        <v>13</v>
      </c>
      <c r="G20" s="283" t="s">
        <v>98</v>
      </c>
      <c r="H20" s="341">
        <v>0</v>
      </c>
      <c r="I20" s="295"/>
      <c r="J20" s="342">
        <v>0</v>
      </c>
      <c r="K20" s="295">
        <v>8.2</v>
      </c>
      <c r="L20" s="342">
        <f t="shared" si="0"/>
        <v>17</v>
      </c>
      <c r="M20" s="301">
        <v>5.5</v>
      </c>
      <c r="N20" s="343">
        <f t="shared" si="1"/>
        <v>12</v>
      </c>
      <c r="O20" s="344">
        <f t="shared" si="2"/>
        <v>42</v>
      </c>
      <c r="P20" s="346">
        <v>10</v>
      </c>
      <c r="Q20" s="345" t="s">
        <v>47</v>
      </c>
    </row>
    <row r="21" spans="1:17" ht="15.75" customHeight="1">
      <c r="A21" s="279">
        <v>1571561</v>
      </c>
      <c r="B21" s="322" t="s">
        <v>212</v>
      </c>
      <c r="C21" s="321" t="s">
        <v>213</v>
      </c>
      <c r="D21" s="288" t="s">
        <v>86</v>
      </c>
      <c r="E21" s="283" t="s">
        <v>98</v>
      </c>
      <c r="F21" s="341">
        <v>0</v>
      </c>
      <c r="G21" s="283">
        <v>7.1</v>
      </c>
      <c r="H21" s="341">
        <f>VLOOKUP(G21*(-1),HAIESPOF,2)</f>
        <v>16</v>
      </c>
      <c r="I21" s="295"/>
      <c r="J21" s="342">
        <v>0</v>
      </c>
      <c r="K21" s="295">
        <v>8.3</v>
      </c>
      <c r="L21" s="342">
        <f t="shared" si="0"/>
        <v>18</v>
      </c>
      <c r="M21" s="301">
        <v>5.05</v>
      </c>
      <c r="N21" s="343">
        <f t="shared" si="1"/>
        <v>7</v>
      </c>
      <c r="O21" s="344">
        <f t="shared" si="2"/>
        <v>41</v>
      </c>
      <c r="P21" s="425">
        <v>12</v>
      </c>
      <c r="Q21" s="345" t="s">
        <v>47</v>
      </c>
    </row>
    <row r="22" spans="1:17" ht="15.75" customHeight="1">
      <c r="A22" s="279">
        <v>1412147</v>
      </c>
      <c r="B22" s="322" t="s">
        <v>164</v>
      </c>
      <c r="C22" s="321" t="s">
        <v>160</v>
      </c>
      <c r="D22" s="288" t="s">
        <v>113</v>
      </c>
      <c r="E22" s="283" t="s">
        <v>98</v>
      </c>
      <c r="F22" s="341">
        <v>0</v>
      </c>
      <c r="G22" s="283">
        <v>6.8</v>
      </c>
      <c r="H22" s="341">
        <f>VLOOKUP(G22*(-1),HAIESPOF,2)</f>
        <v>19</v>
      </c>
      <c r="I22" s="295"/>
      <c r="J22" s="342">
        <v>0</v>
      </c>
      <c r="K22" s="295">
        <v>7.7</v>
      </c>
      <c r="L22" s="342">
        <f t="shared" si="0"/>
        <v>15</v>
      </c>
      <c r="M22" s="301">
        <v>5.05</v>
      </c>
      <c r="N22" s="343">
        <f t="shared" si="1"/>
        <v>7</v>
      </c>
      <c r="O22" s="344">
        <f t="shared" si="2"/>
        <v>41</v>
      </c>
      <c r="P22" s="346">
        <v>12</v>
      </c>
      <c r="Q22" s="345" t="s">
        <v>47</v>
      </c>
    </row>
    <row r="23" spans="1:17" ht="15.75" customHeight="1">
      <c r="A23" s="323">
        <v>1571543</v>
      </c>
      <c r="B23" s="324" t="s">
        <v>221</v>
      </c>
      <c r="C23" s="324" t="s">
        <v>222</v>
      </c>
      <c r="D23" s="288" t="s">
        <v>86</v>
      </c>
      <c r="E23" s="283">
        <v>6.3</v>
      </c>
      <c r="F23" s="341">
        <f>VLOOKUP(E23*(-1),VITPOF,2)</f>
        <v>6</v>
      </c>
      <c r="G23" s="283" t="s">
        <v>98</v>
      </c>
      <c r="H23" s="341">
        <v>0</v>
      </c>
      <c r="I23" s="295"/>
      <c r="J23" s="342">
        <v>0</v>
      </c>
      <c r="K23" s="295">
        <v>8</v>
      </c>
      <c r="L23" s="342">
        <f t="shared" si="0"/>
        <v>16</v>
      </c>
      <c r="M23" s="301">
        <v>6.1</v>
      </c>
      <c r="N23" s="343">
        <f t="shared" si="1"/>
        <v>18</v>
      </c>
      <c r="O23" s="344">
        <f t="shared" si="2"/>
        <v>40</v>
      </c>
      <c r="P23" s="425">
        <v>14</v>
      </c>
      <c r="Q23" s="345" t="s">
        <v>47</v>
      </c>
    </row>
    <row r="24" spans="1:17" ht="15.75" customHeight="1">
      <c r="A24" s="323">
        <v>1590560</v>
      </c>
      <c r="B24" s="324" t="s">
        <v>281</v>
      </c>
      <c r="C24" s="324" t="s">
        <v>149</v>
      </c>
      <c r="D24" s="288" t="s">
        <v>113</v>
      </c>
      <c r="E24" s="283" t="s">
        <v>98</v>
      </c>
      <c r="F24" s="341">
        <v>0</v>
      </c>
      <c r="G24" s="283">
        <v>7.1</v>
      </c>
      <c r="H24" s="341">
        <f>VLOOKUP(G24*(-1),HAIESPOF,2)</f>
        <v>16</v>
      </c>
      <c r="I24" s="295"/>
      <c r="J24" s="342">
        <v>0</v>
      </c>
      <c r="K24" s="295">
        <v>7.6</v>
      </c>
      <c r="L24" s="342">
        <f t="shared" si="0"/>
        <v>14</v>
      </c>
      <c r="M24" s="301">
        <v>5.2</v>
      </c>
      <c r="N24" s="343">
        <f t="shared" si="1"/>
        <v>10</v>
      </c>
      <c r="O24" s="344">
        <f t="shared" si="2"/>
        <v>40</v>
      </c>
      <c r="P24" s="346">
        <v>14</v>
      </c>
      <c r="Q24" s="345" t="s">
        <v>47</v>
      </c>
    </row>
    <row r="25" spans="1:17" ht="15.75" customHeight="1">
      <c r="A25" s="279">
        <v>1571524</v>
      </c>
      <c r="B25" s="322" t="s">
        <v>200</v>
      </c>
      <c r="C25" s="321" t="s">
        <v>223</v>
      </c>
      <c r="D25" s="288" t="s">
        <v>86</v>
      </c>
      <c r="E25" s="283" t="s">
        <v>98</v>
      </c>
      <c r="F25" s="341">
        <v>0</v>
      </c>
      <c r="G25" s="283">
        <v>6.9</v>
      </c>
      <c r="H25" s="341">
        <f>VLOOKUP(G25*(-1),HAIESPOF,2)</f>
        <v>18</v>
      </c>
      <c r="I25" s="295"/>
      <c r="J25" s="342">
        <v>0</v>
      </c>
      <c r="K25" s="295">
        <v>7.3</v>
      </c>
      <c r="L25" s="342">
        <f t="shared" si="0"/>
        <v>13</v>
      </c>
      <c r="M25" s="301">
        <v>5.05</v>
      </c>
      <c r="N25" s="343">
        <f t="shared" si="1"/>
        <v>7</v>
      </c>
      <c r="O25" s="344">
        <f t="shared" si="2"/>
        <v>38</v>
      </c>
      <c r="P25" s="425">
        <v>16</v>
      </c>
      <c r="Q25" s="345" t="s">
        <v>47</v>
      </c>
    </row>
    <row r="26" spans="1:17" ht="15.75" customHeight="1">
      <c r="A26" s="323">
        <v>1475691</v>
      </c>
      <c r="B26" s="324" t="s">
        <v>311</v>
      </c>
      <c r="C26" s="324" t="s">
        <v>318</v>
      </c>
      <c r="D26" s="288" t="s">
        <v>279</v>
      </c>
      <c r="E26" s="283">
        <v>5.9</v>
      </c>
      <c r="F26" s="341">
        <f>VLOOKUP(E26*(-1),VITPOF,2)</f>
        <v>10</v>
      </c>
      <c r="G26" s="283" t="s">
        <v>98</v>
      </c>
      <c r="H26" s="341">
        <v>0</v>
      </c>
      <c r="I26" s="295"/>
      <c r="J26" s="342">
        <v>0</v>
      </c>
      <c r="K26" s="295">
        <v>7.6</v>
      </c>
      <c r="L26" s="342">
        <f t="shared" si="0"/>
        <v>14</v>
      </c>
      <c r="M26" s="301">
        <v>5.65</v>
      </c>
      <c r="N26" s="343">
        <f t="shared" si="1"/>
        <v>13</v>
      </c>
      <c r="O26" s="344">
        <f t="shared" si="2"/>
        <v>37</v>
      </c>
      <c r="P26" s="346">
        <v>17</v>
      </c>
      <c r="Q26" s="345" t="s">
        <v>47</v>
      </c>
    </row>
    <row r="27" spans="1:17" ht="15.75" customHeight="1">
      <c r="A27" s="323">
        <v>1586585</v>
      </c>
      <c r="B27" s="324" t="s">
        <v>207</v>
      </c>
      <c r="C27" s="324" t="s">
        <v>208</v>
      </c>
      <c r="D27" s="288" t="s">
        <v>86</v>
      </c>
      <c r="E27" s="283" t="s">
        <v>98</v>
      </c>
      <c r="F27" s="341">
        <v>0</v>
      </c>
      <c r="G27" s="283">
        <v>7</v>
      </c>
      <c r="H27" s="341">
        <f>VLOOKUP(G27*(-1),HAIESPOF,2)</f>
        <v>17</v>
      </c>
      <c r="I27" s="295"/>
      <c r="J27" s="342">
        <v>0</v>
      </c>
      <c r="K27" s="295">
        <v>6.4</v>
      </c>
      <c r="L27" s="342">
        <f t="shared" si="0"/>
        <v>8</v>
      </c>
      <c r="M27" s="301">
        <v>5.4</v>
      </c>
      <c r="N27" s="343">
        <f t="shared" si="1"/>
        <v>12</v>
      </c>
      <c r="O27" s="344">
        <f t="shared" si="2"/>
        <v>37</v>
      </c>
      <c r="P27" s="425">
        <v>17</v>
      </c>
      <c r="Q27" s="345" t="s">
        <v>47</v>
      </c>
    </row>
    <row r="28" spans="1:17" ht="15.75" customHeight="1">
      <c r="A28" s="323">
        <v>1536867</v>
      </c>
      <c r="B28" s="324" t="s">
        <v>310</v>
      </c>
      <c r="C28" s="324" t="s">
        <v>124</v>
      </c>
      <c r="D28" s="288" t="s">
        <v>279</v>
      </c>
      <c r="E28" s="283">
        <v>6.3</v>
      </c>
      <c r="F28" s="341">
        <f>VLOOKUP(E28*(-1),VITPOF,2)</f>
        <v>6</v>
      </c>
      <c r="G28" s="283" t="s">
        <v>98</v>
      </c>
      <c r="H28" s="341">
        <v>0</v>
      </c>
      <c r="I28" s="295"/>
      <c r="J28" s="342">
        <v>0</v>
      </c>
      <c r="K28" s="295">
        <v>8.4</v>
      </c>
      <c r="L28" s="342">
        <f t="shared" si="0"/>
        <v>18</v>
      </c>
      <c r="M28" s="301">
        <v>5.5</v>
      </c>
      <c r="N28" s="343">
        <f t="shared" si="1"/>
        <v>12</v>
      </c>
      <c r="O28" s="344">
        <f t="shared" si="2"/>
        <v>36</v>
      </c>
      <c r="P28" s="346">
        <v>19</v>
      </c>
      <c r="Q28" s="345" t="s">
        <v>47</v>
      </c>
    </row>
    <row r="29" spans="1:17" ht="15.75" customHeight="1">
      <c r="A29" s="323">
        <v>1572021</v>
      </c>
      <c r="B29" s="324" t="s">
        <v>308</v>
      </c>
      <c r="C29" s="324" t="s">
        <v>316</v>
      </c>
      <c r="D29" s="288" t="s">
        <v>279</v>
      </c>
      <c r="E29" s="283" t="s">
        <v>98</v>
      </c>
      <c r="F29" s="341">
        <v>0</v>
      </c>
      <c r="G29" s="283">
        <v>7.2</v>
      </c>
      <c r="H29" s="341">
        <f>VLOOKUP(G29*(-1),HAIESPOF,2)</f>
        <v>15</v>
      </c>
      <c r="I29" s="295"/>
      <c r="J29" s="342">
        <v>0</v>
      </c>
      <c r="K29" s="295">
        <v>7.35</v>
      </c>
      <c r="L29" s="342">
        <f t="shared" si="0"/>
        <v>13</v>
      </c>
      <c r="M29" s="301">
        <v>5</v>
      </c>
      <c r="N29" s="343">
        <f t="shared" si="1"/>
        <v>7</v>
      </c>
      <c r="O29" s="344">
        <f t="shared" si="2"/>
        <v>35</v>
      </c>
      <c r="P29" s="425">
        <v>20</v>
      </c>
      <c r="Q29" s="345" t="s">
        <v>47</v>
      </c>
    </row>
    <row r="30" spans="1:17" ht="15.75" customHeight="1">
      <c r="A30" s="279">
        <v>1586610</v>
      </c>
      <c r="B30" s="322" t="s">
        <v>205</v>
      </c>
      <c r="C30" s="321" t="s">
        <v>206</v>
      </c>
      <c r="D30" s="288" t="s">
        <v>86</v>
      </c>
      <c r="E30" s="283" t="s">
        <v>98</v>
      </c>
      <c r="F30" s="341">
        <v>0</v>
      </c>
      <c r="G30" s="283">
        <v>7</v>
      </c>
      <c r="H30" s="341">
        <f>VLOOKUP(G30*(-1),HAIESPOF,2)</f>
        <v>17</v>
      </c>
      <c r="I30" s="295"/>
      <c r="J30" s="342">
        <v>0</v>
      </c>
      <c r="K30" s="295">
        <v>8.1</v>
      </c>
      <c r="L30" s="342">
        <f t="shared" si="0"/>
        <v>17</v>
      </c>
      <c r="M30" s="301">
        <v>4.3</v>
      </c>
      <c r="N30" s="343">
        <v>1</v>
      </c>
      <c r="O30" s="344">
        <f t="shared" si="2"/>
        <v>35</v>
      </c>
      <c r="P30" s="346">
        <v>20</v>
      </c>
      <c r="Q30" s="345" t="s">
        <v>47</v>
      </c>
    </row>
    <row r="31" spans="1:17" ht="15.75" customHeight="1">
      <c r="A31" s="323">
        <v>1573024</v>
      </c>
      <c r="B31" s="324" t="s">
        <v>345</v>
      </c>
      <c r="C31" s="324" t="s">
        <v>346</v>
      </c>
      <c r="D31" s="288" t="s">
        <v>191</v>
      </c>
      <c r="E31" s="283" t="s">
        <v>98</v>
      </c>
      <c r="F31" s="341">
        <v>0</v>
      </c>
      <c r="G31" s="283">
        <v>6.7</v>
      </c>
      <c r="H31" s="341">
        <f>VLOOKUP(G31*(-1),HAIESPOF,2)</f>
        <v>20</v>
      </c>
      <c r="I31" s="295"/>
      <c r="J31" s="342">
        <v>0</v>
      </c>
      <c r="K31" s="295">
        <v>7.65</v>
      </c>
      <c r="L31" s="342">
        <f t="shared" si="0"/>
        <v>14</v>
      </c>
      <c r="M31" s="301">
        <v>4.2</v>
      </c>
      <c r="N31" s="343">
        <v>1</v>
      </c>
      <c r="O31" s="344">
        <f t="shared" si="2"/>
        <v>35</v>
      </c>
      <c r="P31" s="425">
        <v>20</v>
      </c>
      <c r="Q31" s="345" t="s">
        <v>47</v>
      </c>
    </row>
    <row r="32" spans="1:17" ht="15.75" customHeight="1">
      <c r="A32" s="323">
        <v>1583477</v>
      </c>
      <c r="B32" s="324" t="s">
        <v>158</v>
      </c>
      <c r="C32" s="324" t="s">
        <v>214</v>
      </c>
      <c r="D32" s="288" t="s">
        <v>86</v>
      </c>
      <c r="E32" s="283">
        <v>5.8</v>
      </c>
      <c r="F32" s="341">
        <f>VLOOKUP(E32*(-1),VITPOF,2)</f>
        <v>11</v>
      </c>
      <c r="G32" s="283" t="s">
        <v>98</v>
      </c>
      <c r="H32" s="341">
        <v>0</v>
      </c>
      <c r="I32" s="295"/>
      <c r="J32" s="342">
        <v>0</v>
      </c>
      <c r="K32" s="295">
        <v>7.8</v>
      </c>
      <c r="L32" s="342">
        <f t="shared" si="0"/>
        <v>15</v>
      </c>
      <c r="M32" s="301">
        <v>5</v>
      </c>
      <c r="N32" s="343">
        <f>VLOOKUP(M32,MBPOF,2)</f>
        <v>7</v>
      </c>
      <c r="O32" s="344">
        <f t="shared" si="2"/>
        <v>33</v>
      </c>
      <c r="P32" s="346">
        <v>23</v>
      </c>
      <c r="Q32" s="345" t="s">
        <v>47</v>
      </c>
    </row>
    <row r="33" spans="1:17" ht="15.75" customHeight="1">
      <c r="A33" s="323">
        <v>1382947</v>
      </c>
      <c r="B33" s="324" t="s">
        <v>347</v>
      </c>
      <c r="C33" s="324" t="s">
        <v>348</v>
      </c>
      <c r="D33" s="288" t="s">
        <v>191</v>
      </c>
      <c r="E33" s="283">
        <v>6.3</v>
      </c>
      <c r="F33" s="341">
        <f>VLOOKUP(E33*(-1),VITPOF,2)</f>
        <v>6</v>
      </c>
      <c r="G33" s="283" t="s">
        <v>98</v>
      </c>
      <c r="H33" s="341">
        <v>0</v>
      </c>
      <c r="I33" s="295"/>
      <c r="J33" s="342">
        <v>0</v>
      </c>
      <c r="K33" s="295">
        <v>7.65</v>
      </c>
      <c r="L33" s="342">
        <f t="shared" si="0"/>
        <v>14</v>
      </c>
      <c r="M33" s="301">
        <v>5.45</v>
      </c>
      <c r="N33" s="343">
        <f>VLOOKUP(M33,MBPOF,2)</f>
        <v>12</v>
      </c>
      <c r="O33" s="344">
        <f t="shared" si="2"/>
        <v>32</v>
      </c>
      <c r="P33" s="425">
        <v>24</v>
      </c>
      <c r="Q33" s="345" t="s">
        <v>47</v>
      </c>
    </row>
    <row r="34" spans="1:17" ht="15.75" customHeight="1">
      <c r="A34" s="323">
        <v>1573090</v>
      </c>
      <c r="B34" s="324" t="s">
        <v>328</v>
      </c>
      <c r="C34" s="324" t="s">
        <v>332</v>
      </c>
      <c r="D34" s="288" t="s">
        <v>191</v>
      </c>
      <c r="E34" s="283">
        <v>6.1</v>
      </c>
      <c r="F34" s="341">
        <f>VLOOKUP(E34*(-1),VITPOF,2)</f>
        <v>8</v>
      </c>
      <c r="G34" s="283" t="s">
        <v>98</v>
      </c>
      <c r="H34" s="341">
        <v>0</v>
      </c>
      <c r="I34" s="295"/>
      <c r="J34" s="342">
        <v>0</v>
      </c>
      <c r="K34" s="295">
        <v>7.1</v>
      </c>
      <c r="L34" s="342">
        <f t="shared" si="0"/>
        <v>12</v>
      </c>
      <c r="M34" s="301">
        <v>5.3</v>
      </c>
      <c r="N34" s="343">
        <f>VLOOKUP(M34,MBPOF,2)</f>
        <v>11</v>
      </c>
      <c r="O34" s="344">
        <f t="shared" si="2"/>
        <v>31</v>
      </c>
      <c r="P34" s="346">
        <v>25</v>
      </c>
      <c r="Q34" s="345" t="s">
        <v>47</v>
      </c>
    </row>
    <row r="35" spans="1:17" ht="15.75" customHeight="1">
      <c r="A35" s="323">
        <v>1573187</v>
      </c>
      <c r="B35" s="324" t="s">
        <v>240</v>
      </c>
      <c r="C35" s="324" t="s">
        <v>183</v>
      </c>
      <c r="D35" s="288" t="s">
        <v>191</v>
      </c>
      <c r="E35" s="283">
        <v>5.5</v>
      </c>
      <c r="F35" s="341">
        <f>VLOOKUP(E35*(-1),VITPOF,2)</f>
        <v>16</v>
      </c>
      <c r="G35" s="283" t="s">
        <v>98</v>
      </c>
      <c r="H35" s="341">
        <v>0</v>
      </c>
      <c r="I35" s="295"/>
      <c r="J35" s="342">
        <v>0</v>
      </c>
      <c r="K35" s="295">
        <v>7.6</v>
      </c>
      <c r="L35" s="342">
        <f t="shared" si="0"/>
        <v>14</v>
      </c>
      <c r="M35" s="301">
        <v>4.65</v>
      </c>
      <c r="N35" s="343">
        <v>1</v>
      </c>
      <c r="O35" s="344">
        <f t="shared" si="2"/>
        <v>31</v>
      </c>
      <c r="P35" s="425">
        <v>25</v>
      </c>
      <c r="Q35" s="345" t="s">
        <v>47</v>
      </c>
    </row>
    <row r="36" spans="1:17" ht="15.75" customHeight="1">
      <c r="A36" s="323">
        <v>1595143</v>
      </c>
      <c r="B36" s="324" t="s">
        <v>203</v>
      </c>
      <c r="C36" s="324" t="s">
        <v>204</v>
      </c>
      <c r="D36" s="288" t="s">
        <v>86</v>
      </c>
      <c r="E36" s="283" t="s">
        <v>98</v>
      </c>
      <c r="F36" s="341">
        <v>0</v>
      </c>
      <c r="G36" s="283">
        <v>7.2</v>
      </c>
      <c r="H36" s="341">
        <f>VLOOKUP(G36*(-1),HAIESPOF,2)</f>
        <v>15</v>
      </c>
      <c r="I36" s="295"/>
      <c r="J36" s="342">
        <v>0</v>
      </c>
      <c r="K36" s="295">
        <v>7.4</v>
      </c>
      <c r="L36" s="342">
        <f t="shared" si="0"/>
        <v>13</v>
      </c>
      <c r="M36" s="301">
        <v>4.2</v>
      </c>
      <c r="N36" s="343">
        <v>1</v>
      </c>
      <c r="O36" s="344">
        <f t="shared" si="2"/>
        <v>29</v>
      </c>
      <c r="P36" s="346">
        <v>27</v>
      </c>
      <c r="Q36" s="345" t="s">
        <v>47</v>
      </c>
    </row>
    <row r="37" spans="1:17" ht="15.75" customHeight="1">
      <c r="A37" s="323">
        <v>1586600</v>
      </c>
      <c r="B37" s="324" t="s">
        <v>209</v>
      </c>
      <c r="C37" s="324" t="s">
        <v>210</v>
      </c>
      <c r="D37" s="288" t="s">
        <v>86</v>
      </c>
      <c r="E37" s="283" t="s">
        <v>98</v>
      </c>
      <c r="F37" s="341">
        <v>0</v>
      </c>
      <c r="G37" s="283">
        <v>6.9</v>
      </c>
      <c r="H37" s="341">
        <f>VLOOKUP(G37*(-1),HAIESPOF,2)</f>
        <v>18</v>
      </c>
      <c r="I37" s="295"/>
      <c r="J37" s="342">
        <v>0</v>
      </c>
      <c r="K37" s="295">
        <v>6.3</v>
      </c>
      <c r="L37" s="342">
        <f t="shared" si="0"/>
        <v>8</v>
      </c>
      <c r="M37" s="301">
        <v>4.25</v>
      </c>
      <c r="N37" s="343">
        <v>1</v>
      </c>
      <c r="O37" s="344">
        <f t="shared" si="2"/>
        <v>27</v>
      </c>
      <c r="P37" s="425">
        <v>28</v>
      </c>
      <c r="Q37" s="345" t="s">
        <v>47</v>
      </c>
    </row>
    <row r="38" spans="1:17" ht="15.75" customHeight="1">
      <c r="A38" s="279">
        <v>1571549</v>
      </c>
      <c r="B38" s="322" t="s">
        <v>217</v>
      </c>
      <c r="C38" s="321" t="s">
        <v>134</v>
      </c>
      <c r="D38" s="288" t="s">
        <v>86</v>
      </c>
      <c r="E38" s="283">
        <v>6.3</v>
      </c>
      <c r="F38" s="341">
        <f>VLOOKUP(E38*(-1),VITPOF,2)</f>
        <v>6</v>
      </c>
      <c r="G38" s="283" t="s">
        <v>98</v>
      </c>
      <c r="H38" s="341">
        <v>0</v>
      </c>
      <c r="I38" s="295"/>
      <c r="J38" s="342">
        <v>0</v>
      </c>
      <c r="K38" s="295">
        <v>7.35</v>
      </c>
      <c r="L38" s="342">
        <f t="shared" si="0"/>
        <v>13</v>
      </c>
      <c r="M38" s="301">
        <v>5</v>
      </c>
      <c r="N38" s="343">
        <f>VLOOKUP(M38,MBPOF,2)</f>
        <v>7</v>
      </c>
      <c r="O38" s="344">
        <f t="shared" si="2"/>
        <v>26</v>
      </c>
      <c r="P38" s="346">
        <v>29</v>
      </c>
      <c r="Q38" s="345" t="s">
        <v>47</v>
      </c>
    </row>
    <row r="39" spans="1:17" ht="15.75" customHeight="1">
      <c r="A39" s="279">
        <v>1590379</v>
      </c>
      <c r="B39" s="322" t="s">
        <v>280</v>
      </c>
      <c r="C39" s="321" t="s">
        <v>162</v>
      </c>
      <c r="D39" s="288" t="s">
        <v>113</v>
      </c>
      <c r="E39" s="283" t="s">
        <v>98</v>
      </c>
      <c r="F39" s="341">
        <v>0</v>
      </c>
      <c r="G39" s="283">
        <v>7.3</v>
      </c>
      <c r="H39" s="341">
        <f>VLOOKUP(G39*(-1),HAIESPOF,2)</f>
        <v>15</v>
      </c>
      <c r="I39" s="295"/>
      <c r="J39" s="342">
        <v>0</v>
      </c>
      <c r="K39" s="295">
        <v>6.65</v>
      </c>
      <c r="L39" s="342">
        <f t="shared" si="0"/>
        <v>9</v>
      </c>
      <c r="M39" s="301">
        <v>3.8</v>
      </c>
      <c r="N39" s="343">
        <v>1</v>
      </c>
      <c r="O39" s="344">
        <f t="shared" si="2"/>
        <v>25</v>
      </c>
      <c r="P39" s="425">
        <v>30</v>
      </c>
      <c r="Q39" s="345" t="s">
        <v>47</v>
      </c>
    </row>
    <row r="40" spans="1:17" ht="15.75" customHeight="1">
      <c r="A40" s="279">
        <v>1571531</v>
      </c>
      <c r="B40" s="322" t="s">
        <v>220</v>
      </c>
      <c r="C40" s="321" t="s">
        <v>132</v>
      </c>
      <c r="D40" s="288" t="s">
        <v>86</v>
      </c>
      <c r="E40" s="283">
        <v>6.6</v>
      </c>
      <c r="F40" s="341">
        <f>VLOOKUP(E40*(-1),VITPOF,2)</f>
        <v>5</v>
      </c>
      <c r="G40" s="283" t="s">
        <v>98</v>
      </c>
      <c r="H40" s="341">
        <v>0</v>
      </c>
      <c r="I40" s="295"/>
      <c r="J40" s="342">
        <v>0</v>
      </c>
      <c r="K40" s="295">
        <v>7.05</v>
      </c>
      <c r="L40" s="342">
        <f t="shared" si="0"/>
        <v>11</v>
      </c>
      <c r="M40" s="301">
        <v>5.05</v>
      </c>
      <c r="N40" s="343">
        <f>VLOOKUP(M40,MBPOF,2)</f>
        <v>7</v>
      </c>
      <c r="O40" s="344">
        <f t="shared" si="2"/>
        <v>23</v>
      </c>
      <c r="P40" s="346">
        <v>31</v>
      </c>
      <c r="Q40" s="345" t="s">
        <v>47</v>
      </c>
    </row>
    <row r="41" spans="1:17" ht="15.75" customHeight="1">
      <c r="A41" s="323">
        <v>1536863</v>
      </c>
      <c r="B41" s="324" t="s">
        <v>306</v>
      </c>
      <c r="C41" s="324" t="s">
        <v>314</v>
      </c>
      <c r="D41" s="288" t="s">
        <v>279</v>
      </c>
      <c r="E41" s="283">
        <v>6.5</v>
      </c>
      <c r="F41" s="341">
        <f>VLOOKUP(E41*(-1),VITPOF,2)</f>
        <v>5</v>
      </c>
      <c r="G41" s="283" t="s">
        <v>98</v>
      </c>
      <c r="H41" s="341">
        <v>0</v>
      </c>
      <c r="I41" s="295"/>
      <c r="J41" s="342">
        <v>0</v>
      </c>
      <c r="K41" s="295">
        <v>6.2</v>
      </c>
      <c r="L41" s="342">
        <f t="shared" si="0"/>
        <v>7</v>
      </c>
      <c r="M41" s="301">
        <v>5.15</v>
      </c>
      <c r="N41" s="343">
        <f>VLOOKUP(M41,MBPOF,2)</f>
        <v>9</v>
      </c>
      <c r="O41" s="344">
        <f t="shared" si="2"/>
        <v>21</v>
      </c>
      <c r="P41" s="425">
        <v>32</v>
      </c>
      <c r="Q41" s="345" t="s">
        <v>47</v>
      </c>
    </row>
    <row r="42" spans="1:17" ht="15.75" customHeight="1">
      <c r="A42" s="323">
        <v>1476912</v>
      </c>
      <c r="B42" s="324" t="s">
        <v>242</v>
      </c>
      <c r="C42" s="324" t="s">
        <v>243</v>
      </c>
      <c r="D42" s="288" t="s">
        <v>191</v>
      </c>
      <c r="E42" s="283">
        <v>6.2</v>
      </c>
      <c r="F42" s="341">
        <f>VLOOKUP(E42*(-1),VITPOF,2)</f>
        <v>7</v>
      </c>
      <c r="G42" s="283" t="s">
        <v>98</v>
      </c>
      <c r="H42" s="341">
        <v>0</v>
      </c>
      <c r="I42" s="295"/>
      <c r="J42" s="342">
        <v>0</v>
      </c>
      <c r="K42" s="295">
        <v>6.15</v>
      </c>
      <c r="L42" s="342">
        <f t="shared" si="0"/>
        <v>7</v>
      </c>
      <c r="M42" s="301">
        <v>4.8</v>
      </c>
      <c r="N42" s="343">
        <v>1</v>
      </c>
      <c r="O42" s="344">
        <f t="shared" si="2"/>
        <v>15</v>
      </c>
      <c r="P42" s="346">
        <v>33</v>
      </c>
      <c r="Q42" s="345" t="s">
        <v>47</v>
      </c>
    </row>
    <row r="43" spans="1:17" ht="15.75" customHeight="1">
      <c r="A43" s="323">
        <v>1573013</v>
      </c>
      <c r="B43" s="324" t="s">
        <v>340</v>
      </c>
      <c r="C43" s="324" t="s">
        <v>341</v>
      </c>
      <c r="D43" s="288" t="s">
        <v>191</v>
      </c>
      <c r="E43" s="283">
        <v>6.4</v>
      </c>
      <c r="F43" s="341">
        <f>VLOOKUP(E43*(-1),VITPOF,2)</f>
        <v>6</v>
      </c>
      <c r="G43" s="283" t="s">
        <v>98</v>
      </c>
      <c r="H43" s="341">
        <v>0</v>
      </c>
      <c r="I43" s="295"/>
      <c r="J43" s="342">
        <v>0</v>
      </c>
      <c r="K43" s="295">
        <v>6.3</v>
      </c>
      <c r="L43" s="342">
        <f t="shared" si="0"/>
        <v>8</v>
      </c>
      <c r="M43" s="301">
        <v>3.85</v>
      </c>
      <c r="N43" s="343">
        <v>1</v>
      </c>
      <c r="O43" s="344">
        <f t="shared" si="2"/>
        <v>15</v>
      </c>
      <c r="P43" s="425">
        <v>33</v>
      </c>
      <c r="Q43" s="345" t="s">
        <v>47</v>
      </c>
    </row>
    <row r="44" spans="1:17" ht="15.75" customHeight="1">
      <c r="A44" s="279">
        <v>1572005</v>
      </c>
      <c r="B44" s="322" t="s">
        <v>307</v>
      </c>
      <c r="C44" s="321" t="s">
        <v>315</v>
      </c>
      <c r="D44" s="288" t="s">
        <v>279</v>
      </c>
      <c r="E44" s="283">
        <v>6.7</v>
      </c>
      <c r="F44" s="341">
        <f>VLOOKUP(E44*(-1),VITPOF,2)</f>
        <v>4</v>
      </c>
      <c r="G44" s="283" t="s">
        <v>98</v>
      </c>
      <c r="H44" s="341">
        <v>0</v>
      </c>
      <c r="I44" s="295"/>
      <c r="J44" s="342">
        <v>0</v>
      </c>
      <c r="K44" s="295">
        <v>6.2</v>
      </c>
      <c r="L44" s="342">
        <f t="shared" si="0"/>
        <v>7</v>
      </c>
      <c r="M44" s="301">
        <v>3.5</v>
      </c>
      <c r="N44" s="343">
        <v>1</v>
      </c>
      <c r="O44" s="344">
        <f t="shared" si="2"/>
        <v>12</v>
      </c>
      <c r="P44" s="346">
        <v>35</v>
      </c>
      <c r="Q44" s="345" t="s">
        <v>47</v>
      </c>
    </row>
    <row r="45" spans="1:17" ht="15.75" customHeight="1">
      <c r="A45" s="279">
        <v>1573437</v>
      </c>
      <c r="B45" s="322" t="s">
        <v>312</v>
      </c>
      <c r="C45" s="321" t="s">
        <v>132</v>
      </c>
      <c r="D45" s="288" t="s">
        <v>279</v>
      </c>
      <c r="E45" s="283">
        <v>6.8</v>
      </c>
      <c r="F45" s="341">
        <f>VLOOKUP(E45*(-1),VITPOF,2)</f>
        <v>4</v>
      </c>
      <c r="G45" s="283" t="s">
        <v>98</v>
      </c>
      <c r="H45" s="341">
        <v>0</v>
      </c>
      <c r="I45" s="295"/>
      <c r="J45" s="342">
        <v>0</v>
      </c>
      <c r="K45" s="295">
        <v>6.1</v>
      </c>
      <c r="L45" s="342">
        <f t="shared" si="0"/>
        <v>7</v>
      </c>
      <c r="M45" s="301">
        <v>2.9</v>
      </c>
      <c r="N45" s="343">
        <v>1</v>
      </c>
      <c r="O45" s="344">
        <f t="shared" si="2"/>
        <v>12</v>
      </c>
      <c r="P45" s="425">
        <v>35</v>
      </c>
      <c r="Q45" s="345" t="s">
        <v>47</v>
      </c>
    </row>
    <row r="46" spans="1:17" ht="15.75" customHeight="1">
      <c r="A46" s="279">
        <v>1592161</v>
      </c>
      <c r="B46" s="322" t="s">
        <v>180</v>
      </c>
      <c r="C46" s="321" t="s">
        <v>141</v>
      </c>
      <c r="D46" s="288" t="s">
        <v>113</v>
      </c>
      <c r="E46" s="283">
        <v>6.9</v>
      </c>
      <c r="F46" s="341">
        <f>VLOOKUP(E46*(-1),VITPOF,2)</f>
        <v>3</v>
      </c>
      <c r="G46" s="283" t="s">
        <v>98</v>
      </c>
      <c r="H46" s="341">
        <v>0</v>
      </c>
      <c r="I46" s="295"/>
      <c r="J46" s="342">
        <v>0</v>
      </c>
      <c r="K46" s="295">
        <v>6.2</v>
      </c>
      <c r="L46" s="342">
        <f t="shared" si="0"/>
        <v>7</v>
      </c>
      <c r="M46" s="301">
        <v>3.8</v>
      </c>
      <c r="N46" s="343">
        <v>1</v>
      </c>
      <c r="O46" s="344">
        <f t="shared" si="2"/>
        <v>11</v>
      </c>
      <c r="P46" s="346">
        <v>37</v>
      </c>
      <c r="Q46" s="345" t="s">
        <v>47</v>
      </c>
    </row>
    <row r="47" spans="1:17" ht="15.75" customHeight="1">
      <c r="A47" s="323">
        <v>1501826</v>
      </c>
      <c r="B47" s="324" t="s">
        <v>240</v>
      </c>
      <c r="C47" s="324" t="s">
        <v>241</v>
      </c>
      <c r="D47" s="288" t="s">
        <v>191</v>
      </c>
      <c r="E47" s="283">
        <v>7</v>
      </c>
      <c r="F47" s="341">
        <f>VLOOKUP(E47*(-1),VITPOF,2)</f>
        <v>3</v>
      </c>
      <c r="G47" s="283" t="s">
        <v>98</v>
      </c>
      <c r="H47" s="341">
        <v>0</v>
      </c>
      <c r="I47" s="295"/>
      <c r="J47" s="342">
        <v>0</v>
      </c>
      <c r="K47" s="295">
        <v>6.25</v>
      </c>
      <c r="L47" s="342">
        <f t="shared" si="0"/>
        <v>7</v>
      </c>
      <c r="M47" s="301">
        <v>3.7</v>
      </c>
      <c r="N47" s="343">
        <v>1</v>
      </c>
      <c r="O47" s="344">
        <f t="shared" si="2"/>
        <v>11</v>
      </c>
      <c r="P47" s="425">
        <v>37</v>
      </c>
      <c r="Q47" s="345" t="s">
        <v>47</v>
      </c>
    </row>
    <row r="48" spans="1:17" ht="15.75" customHeight="1">
      <c r="A48" s="323">
        <v>1573240</v>
      </c>
      <c r="B48" s="324" t="s">
        <v>333</v>
      </c>
      <c r="C48" s="324" t="s">
        <v>289</v>
      </c>
      <c r="D48" s="288" t="s">
        <v>191</v>
      </c>
      <c r="E48" s="283">
        <v>7.1</v>
      </c>
      <c r="F48" s="341">
        <v>1</v>
      </c>
      <c r="G48" s="283" t="s">
        <v>98</v>
      </c>
      <c r="H48" s="341">
        <v>0</v>
      </c>
      <c r="I48" s="295"/>
      <c r="J48" s="342">
        <v>0</v>
      </c>
      <c r="K48" s="295">
        <v>6.35</v>
      </c>
      <c r="L48" s="342">
        <f t="shared" si="0"/>
        <v>8</v>
      </c>
      <c r="M48" s="301">
        <v>3.65</v>
      </c>
      <c r="N48" s="343">
        <v>1</v>
      </c>
      <c r="O48" s="344">
        <f t="shared" si="2"/>
        <v>10</v>
      </c>
      <c r="P48" s="346">
        <v>39</v>
      </c>
      <c r="Q48" s="345" t="s">
        <v>47</v>
      </c>
    </row>
    <row r="49" spans="1:17" ht="15.75" customHeight="1">
      <c r="A49" s="323">
        <v>1571535</v>
      </c>
      <c r="B49" s="324" t="s">
        <v>218</v>
      </c>
      <c r="C49" s="324" t="s">
        <v>219</v>
      </c>
      <c r="D49" s="288" t="s">
        <v>86</v>
      </c>
      <c r="E49" s="283">
        <v>7.2</v>
      </c>
      <c r="F49" s="341">
        <v>1</v>
      </c>
      <c r="G49" s="283" t="s">
        <v>98</v>
      </c>
      <c r="H49" s="341">
        <v>0</v>
      </c>
      <c r="I49" s="295"/>
      <c r="J49" s="342">
        <v>0</v>
      </c>
      <c r="K49" s="295">
        <v>5.65</v>
      </c>
      <c r="L49" s="342">
        <f t="shared" si="0"/>
        <v>5</v>
      </c>
      <c r="M49" s="301">
        <v>3.2</v>
      </c>
      <c r="N49" s="343">
        <v>1</v>
      </c>
      <c r="O49" s="344">
        <f t="shared" si="2"/>
        <v>7</v>
      </c>
      <c r="P49" s="425">
        <v>40</v>
      </c>
      <c r="Q49" s="345" t="s">
        <v>47</v>
      </c>
    </row>
  </sheetData>
  <sheetProtection/>
  <mergeCells count="5">
    <mergeCell ref="I6:K6"/>
    <mergeCell ref="D6:G6"/>
    <mergeCell ref="D2:L2"/>
    <mergeCell ref="D3:L3"/>
    <mergeCell ref="D4:K4"/>
  </mergeCells>
  <printOptions gridLines="1" horizontalCentered="1"/>
  <pageMargins left="0" right="0" top="0.2" bottom="0.2" header="0.51" footer="0.51"/>
  <pageSetup fitToHeight="0" horizontalDpi="300" verticalDpi="300" orientation="portrait" paperSize="9" scale="80" r:id="rId1"/>
  <headerFooter alignWithMargins="0"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Q44"/>
  <sheetViews>
    <sheetView showGridLines="0" zoomScalePageLayoutView="0" workbookViewId="0" topLeftCell="A1">
      <pane ySplit="9" topLeftCell="A10" activePane="bottomLeft" state="frozen"/>
      <selection pane="topLeft" activeCell="S4" sqref="S4"/>
      <selection pane="bottomLeft" activeCell="D6" sqref="D6:G6"/>
    </sheetView>
  </sheetViews>
  <sheetFormatPr defaultColWidth="11.421875" defaultRowHeight="12.75"/>
  <cols>
    <col min="1" max="1" width="8.421875" style="423" bestFit="1" customWidth="1"/>
    <col min="2" max="2" width="16.8515625" style="423" bestFit="1" customWidth="1"/>
    <col min="3" max="3" width="13.00390625" style="423" bestFit="1" customWidth="1"/>
    <col min="4" max="4" width="6.421875" style="423" bestFit="1" customWidth="1"/>
    <col min="5" max="5" width="5.7109375" style="445" customWidth="1"/>
    <col min="6" max="6" width="3.7109375" style="403" customWidth="1"/>
    <col min="7" max="7" width="5.7109375" style="445" customWidth="1"/>
    <col min="8" max="8" width="3.7109375" style="403" customWidth="1"/>
    <col min="9" max="9" width="5.7109375" style="446" customWidth="1"/>
    <col min="10" max="10" width="3.7109375" style="403" customWidth="1"/>
    <col min="11" max="11" width="5.7109375" style="446" customWidth="1"/>
    <col min="12" max="12" width="3.7109375" style="403" customWidth="1"/>
    <col min="13" max="13" width="5.7109375" style="446" customWidth="1"/>
    <col min="14" max="14" width="3.7109375" style="403" customWidth="1"/>
    <col min="15" max="15" width="5.7109375" style="429" customWidth="1"/>
    <col min="16" max="16" width="5.421875" style="403" bestFit="1" customWidth="1"/>
    <col min="17" max="17" width="4.421875" style="403" customWidth="1"/>
    <col min="18" max="18" width="4.421875" style="423" customWidth="1"/>
    <col min="19" max="16384" width="11.421875" style="423" customWidth="1"/>
  </cols>
  <sheetData>
    <row r="1" spans="1:17" s="404" customFormat="1" ht="15" customHeight="1">
      <c r="A1" s="399"/>
      <c r="B1" s="400"/>
      <c r="C1" s="400"/>
      <c r="D1" s="400"/>
      <c r="E1" s="434"/>
      <c r="F1" s="401"/>
      <c r="G1" s="434"/>
      <c r="H1" s="401"/>
      <c r="I1" s="435"/>
      <c r="J1" s="401"/>
      <c r="K1" s="436"/>
      <c r="L1" s="401"/>
      <c r="M1" s="435"/>
      <c r="N1" s="402"/>
      <c r="O1" s="452"/>
      <c r="P1" s="401"/>
      <c r="Q1" s="453"/>
    </row>
    <row r="2" spans="1:17" s="24" customFormat="1" ht="19.5" customHeight="1">
      <c r="A2" s="25"/>
      <c r="B2" s="253"/>
      <c r="C2" s="245"/>
      <c r="D2" s="477" t="s">
        <v>91</v>
      </c>
      <c r="E2" s="477"/>
      <c r="F2" s="477"/>
      <c r="G2" s="477"/>
      <c r="H2" s="477"/>
      <c r="I2" s="477"/>
      <c r="J2" s="477"/>
      <c r="K2" s="477"/>
      <c r="L2" s="477"/>
      <c r="M2" s="387"/>
      <c r="N2" s="179"/>
      <c r="O2" s="451"/>
      <c r="P2" s="254"/>
      <c r="Q2" s="454"/>
    </row>
    <row r="3" spans="1:17" s="24" customFormat="1" ht="19.5" customHeight="1">
      <c r="A3" s="25"/>
      <c r="B3" s="253"/>
      <c r="C3" s="253"/>
      <c r="D3" s="478" t="s">
        <v>52</v>
      </c>
      <c r="E3" s="478"/>
      <c r="F3" s="478"/>
      <c r="G3" s="478"/>
      <c r="H3" s="478"/>
      <c r="I3" s="478"/>
      <c r="J3" s="478"/>
      <c r="K3" s="478"/>
      <c r="L3" s="478"/>
      <c r="M3" s="387"/>
      <c r="N3" s="179"/>
      <c r="O3" s="451"/>
      <c r="P3" s="254"/>
      <c r="Q3" s="454"/>
    </row>
    <row r="4" spans="1:17" s="24" customFormat="1" ht="19.5" customHeight="1">
      <c r="A4" s="25"/>
      <c r="B4" s="253"/>
      <c r="C4" s="253"/>
      <c r="D4" s="477" t="s">
        <v>339</v>
      </c>
      <c r="E4" s="477"/>
      <c r="F4" s="477"/>
      <c r="G4" s="477"/>
      <c r="H4" s="477"/>
      <c r="I4" s="477"/>
      <c r="J4" s="477"/>
      <c r="K4" s="477"/>
      <c r="L4" s="398"/>
      <c r="M4" s="387"/>
      <c r="N4" s="179"/>
      <c r="O4" s="451"/>
      <c r="P4" s="254"/>
      <c r="Q4" s="454"/>
    </row>
    <row r="5" spans="1:17" s="24" customFormat="1" ht="19.5" customHeight="1">
      <c r="A5" s="25"/>
      <c r="B5" s="253"/>
      <c r="C5" s="253"/>
      <c r="D5" s="253"/>
      <c r="E5" s="388"/>
      <c r="F5" s="254"/>
      <c r="G5" s="388"/>
      <c r="H5" s="254"/>
      <c r="I5" s="387"/>
      <c r="J5" s="254"/>
      <c r="K5" s="389"/>
      <c r="L5" s="254"/>
      <c r="M5" s="387"/>
      <c r="N5" s="179"/>
      <c r="O5" s="451"/>
      <c r="P5" s="254"/>
      <c r="Q5" s="454"/>
    </row>
    <row r="6" spans="1:17" s="24" customFormat="1" ht="15" customHeight="1">
      <c r="A6" s="25"/>
      <c r="B6" s="253"/>
      <c r="C6" s="253"/>
      <c r="D6" s="476" t="s">
        <v>56</v>
      </c>
      <c r="E6" s="476"/>
      <c r="F6" s="476"/>
      <c r="G6" s="476"/>
      <c r="H6" s="254"/>
      <c r="I6" s="387"/>
      <c r="J6" s="254"/>
      <c r="K6" s="389"/>
      <c r="L6" s="254"/>
      <c r="M6" s="387"/>
      <c r="N6" s="179"/>
      <c r="O6" s="451"/>
      <c r="P6" s="254"/>
      <c r="Q6" s="454"/>
    </row>
    <row r="7" spans="1:17" s="404" customFormat="1" ht="15" customHeight="1">
      <c r="A7" s="405"/>
      <c r="B7" s="406"/>
      <c r="C7" s="406"/>
      <c r="D7" s="406"/>
      <c r="E7" s="437"/>
      <c r="F7" s="407"/>
      <c r="G7" s="437"/>
      <c r="H7" s="407"/>
      <c r="I7" s="438"/>
      <c r="J7" s="407"/>
      <c r="K7" s="439"/>
      <c r="L7" s="407"/>
      <c r="M7" s="438"/>
      <c r="N7" s="408"/>
      <c r="O7" s="455"/>
      <c r="P7" s="407"/>
      <c r="Q7" s="456"/>
    </row>
    <row r="8" spans="1:17" s="404" customFormat="1" ht="6.75" customHeight="1">
      <c r="A8" s="409"/>
      <c r="B8" s="410"/>
      <c r="C8" s="410"/>
      <c r="D8" s="410"/>
      <c r="E8" s="440"/>
      <c r="F8" s="411"/>
      <c r="G8" s="440"/>
      <c r="H8" s="411"/>
      <c r="I8" s="441"/>
      <c r="J8" s="411"/>
      <c r="K8" s="442"/>
      <c r="L8" s="411"/>
      <c r="M8" s="441"/>
      <c r="N8" s="412"/>
      <c r="O8" s="413"/>
      <c r="P8" s="411"/>
      <c r="Q8" s="403"/>
    </row>
    <row r="9" spans="1:17" ht="15.75" customHeight="1">
      <c r="A9" s="414" t="s">
        <v>10</v>
      </c>
      <c r="B9" s="415" t="s">
        <v>58</v>
      </c>
      <c r="C9" s="416" t="s">
        <v>8</v>
      </c>
      <c r="D9" s="414" t="s">
        <v>9</v>
      </c>
      <c r="E9" s="417" t="s">
        <v>11</v>
      </c>
      <c r="F9" s="418" t="s">
        <v>12</v>
      </c>
      <c r="G9" s="417" t="s">
        <v>13</v>
      </c>
      <c r="H9" s="418" t="s">
        <v>12</v>
      </c>
      <c r="I9" s="419" t="s">
        <v>14</v>
      </c>
      <c r="J9" s="420" t="s">
        <v>12</v>
      </c>
      <c r="K9" s="419" t="s">
        <v>15</v>
      </c>
      <c r="L9" s="420" t="s">
        <v>12</v>
      </c>
      <c r="M9" s="421" t="s">
        <v>16</v>
      </c>
      <c r="N9" s="422" t="s">
        <v>12</v>
      </c>
      <c r="O9" s="431" t="s">
        <v>17</v>
      </c>
      <c r="P9" s="430" t="s">
        <v>55</v>
      </c>
      <c r="Q9" s="414" t="s">
        <v>18</v>
      </c>
    </row>
    <row r="10" spans="1:17" ht="15.75" customHeight="1">
      <c r="A10" s="325">
        <v>1240095</v>
      </c>
      <c r="B10" s="326" t="s">
        <v>250</v>
      </c>
      <c r="C10" s="326" t="s">
        <v>245</v>
      </c>
      <c r="D10" s="288" t="s">
        <v>191</v>
      </c>
      <c r="E10" s="424" t="s">
        <v>98</v>
      </c>
      <c r="F10" s="341">
        <v>0</v>
      </c>
      <c r="G10" s="424">
        <v>6</v>
      </c>
      <c r="H10" s="341">
        <f>VLOOKUP(G10*(-1),HAIESPOF,2)</f>
        <v>27</v>
      </c>
      <c r="I10" s="443"/>
      <c r="J10" s="342">
        <v>0</v>
      </c>
      <c r="K10" s="443">
        <v>10.5</v>
      </c>
      <c r="L10" s="342">
        <f aca="true" t="shared" si="0" ref="L10:L44">VLOOKUP(K10,PENTPOF,2)</f>
        <v>29</v>
      </c>
      <c r="M10" s="444">
        <v>8.35</v>
      </c>
      <c r="N10" s="343">
        <f aca="true" t="shared" si="1" ref="N10:N37">VLOOKUP(M10,MBPOF,2)</f>
        <v>28</v>
      </c>
      <c r="O10" s="426">
        <f aca="true" t="shared" si="2" ref="O10:O44">F10+H10+J10+L10+N10</f>
        <v>84</v>
      </c>
      <c r="P10" s="457">
        <v>1</v>
      </c>
      <c r="Q10" s="427" t="s">
        <v>48</v>
      </c>
    </row>
    <row r="11" spans="1:17" ht="15.75" customHeight="1">
      <c r="A11" s="279">
        <v>1398347</v>
      </c>
      <c r="B11" s="338" t="s">
        <v>320</v>
      </c>
      <c r="C11" s="327" t="s">
        <v>321</v>
      </c>
      <c r="D11" s="288" t="s">
        <v>279</v>
      </c>
      <c r="E11" s="424">
        <v>4.9</v>
      </c>
      <c r="F11" s="341">
        <f>VLOOKUP(E11*(-1),VITPOF,2)</f>
        <v>25</v>
      </c>
      <c r="G11" s="424" t="s">
        <v>98</v>
      </c>
      <c r="H11" s="341">
        <v>0</v>
      </c>
      <c r="I11" s="443"/>
      <c r="J11" s="342">
        <v>0</v>
      </c>
      <c r="K11" s="443">
        <v>10.8</v>
      </c>
      <c r="L11" s="342">
        <f t="shared" si="0"/>
        <v>30</v>
      </c>
      <c r="M11" s="444">
        <v>7.8</v>
      </c>
      <c r="N11" s="343">
        <f t="shared" si="1"/>
        <v>27</v>
      </c>
      <c r="O11" s="426">
        <f t="shared" si="2"/>
        <v>82</v>
      </c>
      <c r="P11" s="457">
        <v>2</v>
      </c>
      <c r="Q11" s="427" t="s">
        <v>48</v>
      </c>
    </row>
    <row r="12" spans="1:17" ht="15.75" customHeight="1">
      <c r="A12" s="279">
        <v>1486483</v>
      </c>
      <c r="B12" s="338" t="s">
        <v>116</v>
      </c>
      <c r="C12" s="327" t="s">
        <v>117</v>
      </c>
      <c r="D12" s="288" t="s">
        <v>113</v>
      </c>
      <c r="E12" s="424">
        <v>5.1</v>
      </c>
      <c r="F12" s="341">
        <f>VLOOKUP(E12*(-1),VITPOF,2)</f>
        <v>22</v>
      </c>
      <c r="G12" s="424" t="s">
        <v>98</v>
      </c>
      <c r="H12" s="341">
        <v>0</v>
      </c>
      <c r="I12" s="443"/>
      <c r="J12" s="342">
        <v>0</v>
      </c>
      <c r="K12" s="443">
        <v>10.55</v>
      </c>
      <c r="L12" s="342">
        <f t="shared" si="0"/>
        <v>29</v>
      </c>
      <c r="M12" s="444">
        <v>8.3</v>
      </c>
      <c r="N12" s="343">
        <f t="shared" si="1"/>
        <v>28</v>
      </c>
      <c r="O12" s="426">
        <f t="shared" si="2"/>
        <v>79</v>
      </c>
      <c r="P12" s="457">
        <v>3</v>
      </c>
      <c r="Q12" s="427" t="s">
        <v>48</v>
      </c>
    </row>
    <row r="13" spans="1:17" ht="15.75" customHeight="1">
      <c r="A13" s="325">
        <v>1391259</v>
      </c>
      <c r="B13" s="326" t="s">
        <v>146</v>
      </c>
      <c r="C13" s="326" t="s">
        <v>105</v>
      </c>
      <c r="D13" s="288" t="s">
        <v>86</v>
      </c>
      <c r="E13" s="424" t="s">
        <v>98</v>
      </c>
      <c r="F13" s="341">
        <v>0</v>
      </c>
      <c r="G13" s="424">
        <v>6.2</v>
      </c>
      <c r="H13" s="341">
        <f>VLOOKUP(G13*(-1),HAIESPOF,2)</f>
        <v>24</v>
      </c>
      <c r="I13" s="443"/>
      <c r="J13" s="342">
        <v>0</v>
      </c>
      <c r="K13" s="443">
        <v>10.15</v>
      </c>
      <c r="L13" s="342">
        <f t="shared" si="0"/>
        <v>27</v>
      </c>
      <c r="M13" s="444">
        <v>7.9</v>
      </c>
      <c r="N13" s="343">
        <f t="shared" si="1"/>
        <v>27</v>
      </c>
      <c r="O13" s="426">
        <f t="shared" si="2"/>
        <v>78</v>
      </c>
      <c r="P13" s="425">
        <v>4</v>
      </c>
      <c r="Q13" s="427" t="s">
        <v>48</v>
      </c>
    </row>
    <row r="14" spans="1:17" ht="15.75" customHeight="1">
      <c r="A14" s="325">
        <v>1432079</v>
      </c>
      <c r="B14" s="326" t="s">
        <v>144</v>
      </c>
      <c r="C14" s="326" t="s">
        <v>145</v>
      </c>
      <c r="D14" s="288" t="s">
        <v>86</v>
      </c>
      <c r="E14" s="424">
        <v>5.1</v>
      </c>
      <c r="F14" s="341">
        <f>VLOOKUP(E14*(-1),VITPOF,2)</f>
        <v>22</v>
      </c>
      <c r="G14" s="424" t="s">
        <v>98</v>
      </c>
      <c r="H14" s="341">
        <v>0</v>
      </c>
      <c r="I14" s="443"/>
      <c r="J14" s="342">
        <v>0</v>
      </c>
      <c r="K14" s="443">
        <v>10.7</v>
      </c>
      <c r="L14" s="342">
        <f t="shared" si="0"/>
        <v>30</v>
      </c>
      <c r="M14" s="444">
        <v>7.1</v>
      </c>
      <c r="N14" s="343">
        <f t="shared" si="1"/>
        <v>25</v>
      </c>
      <c r="O14" s="426">
        <f t="shared" si="2"/>
        <v>77</v>
      </c>
      <c r="P14" s="425">
        <v>5</v>
      </c>
      <c r="Q14" s="427" t="s">
        <v>48</v>
      </c>
    </row>
    <row r="15" spans="1:17" ht="15.75" customHeight="1">
      <c r="A15" s="379">
        <v>1390201</v>
      </c>
      <c r="B15" s="432" t="s">
        <v>190</v>
      </c>
      <c r="C15" s="380" t="s">
        <v>266</v>
      </c>
      <c r="D15" s="288" t="s">
        <v>186</v>
      </c>
      <c r="E15" s="424">
        <v>5.6</v>
      </c>
      <c r="F15" s="341">
        <f>VLOOKUP(E15*(-1),VITPOF,2)</f>
        <v>14</v>
      </c>
      <c r="G15" s="424" t="s">
        <v>98</v>
      </c>
      <c r="H15" s="341">
        <v>0</v>
      </c>
      <c r="I15" s="443"/>
      <c r="J15" s="342">
        <v>0</v>
      </c>
      <c r="K15" s="443">
        <v>10.1</v>
      </c>
      <c r="L15" s="342">
        <f t="shared" si="0"/>
        <v>27</v>
      </c>
      <c r="M15" s="444">
        <v>7.2</v>
      </c>
      <c r="N15" s="343">
        <f t="shared" si="1"/>
        <v>25</v>
      </c>
      <c r="O15" s="426">
        <f t="shared" si="2"/>
        <v>66</v>
      </c>
      <c r="P15" s="425">
        <v>6</v>
      </c>
      <c r="Q15" s="427" t="s">
        <v>48</v>
      </c>
    </row>
    <row r="16" spans="1:17" ht="15.75" customHeight="1">
      <c r="A16" s="325">
        <v>1597633</v>
      </c>
      <c r="B16" s="326" t="s">
        <v>334</v>
      </c>
      <c r="C16" s="326" t="s">
        <v>248</v>
      </c>
      <c r="D16" s="288" t="s">
        <v>191</v>
      </c>
      <c r="E16" s="424" t="s">
        <v>98</v>
      </c>
      <c r="F16" s="341">
        <v>0</v>
      </c>
      <c r="G16" s="424">
        <v>6.6</v>
      </c>
      <c r="H16" s="341">
        <f>VLOOKUP(G16*(-1),HAIESPOF,2)</f>
        <v>20</v>
      </c>
      <c r="I16" s="443"/>
      <c r="J16" s="342">
        <v>0</v>
      </c>
      <c r="K16" s="443">
        <v>9.3</v>
      </c>
      <c r="L16" s="342">
        <f t="shared" si="0"/>
        <v>23</v>
      </c>
      <c r="M16" s="444">
        <v>6.85</v>
      </c>
      <c r="N16" s="343">
        <f t="shared" si="1"/>
        <v>23</v>
      </c>
      <c r="O16" s="426">
        <f t="shared" si="2"/>
        <v>66</v>
      </c>
      <c r="P16" s="425">
        <v>6</v>
      </c>
      <c r="Q16" s="427" t="s">
        <v>48</v>
      </c>
    </row>
    <row r="17" spans="1:17" ht="15.75" customHeight="1">
      <c r="A17" s="279">
        <v>1360944</v>
      </c>
      <c r="B17" s="338" t="s">
        <v>322</v>
      </c>
      <c r="C17" s="327" t="s">
        <v>288</v>
      </c>
      <c r="D17" s="288" t="s">
        <v>279</v>
      </c>
      <c r="E17" s="424">
        <v>5.7</v>
      </c>
      <c r="F17" s="341">
        <f>VLOOKUP(E17*(-1),VITPOF,2)</f>
        <v>13</v>
      </c>
      <c r="G17" s="424" t="s">
        <v>98</v>
      </c>
      <c r="H17" s="341">
        <v>0</v>
      </c>
      <c r="I17" s="443"/>
      <c r="J17" s="342">
        <v>0</v>
      </c>
      <c r="K17" s="443">
        <v>9.55</v>
      </c>
      <c r="L17" s="342">
        <f t="shared" si="0"/>
        <v>24</v>
      </c>
      <c r="M17" s="444">
        <v>7.65</v>
      </c>
      <c r="N17" s="343">
        <f t="shared" si="1"/>
        <v>27</v>
      </c>
      <c r="O17" s="426">
        <f t="shared" si="2"/>
        <v>64</v>
      </c>
      <c r="P17" s="425">
        <v>8</v>
      </c>
      <c r="Q17" s="427" t="s">
        <v>48</v>
      </c>
    </row>
    <row r="18" spans="1:17" ht="15.75" customHeight="1">
      <c r="A18" s="325">
        <v>1308460</v>
      </c>
      <c r="B18" s="326" t="s">
        <v>147</v>
      </c>
      <c r="C18" s="326" t="s">
        <v>233</v>
      </c>
      <c r="D18" s="288" t="s">
        <v>86</v>
      </c>
      <c r="E18" s="424">
        <v>5.4</v>
      </c>
      <c r="F18" s="341">
        <f>VLOOKUP(E18*(-1),VITPOF,2)</f>
        <v>17</v>
      </c>
      <c r="G18" s="424" t="s">
        <v>98</v>
      </c>
      <c r="H18" s="341">
        <v>0</v>
      </c>
      <c r="I18" s="443"/>
      <c r="J18" s="342">
        <v>0</v>
      </c>
      <c r="K18" s="443">
        <v>9.4</v>
      </c>
      <c r="L18" s="342">
        <f t="shared" si="0"/>
        <v>23</v>
      </c>
      <c r="M18" s="444">
        <v>6.6</v>
      </c>
      <c r="N18" s="343">
        <f t="shared" si="1"/>
        <v>22</v>
      </c>
      <c r="O18" s="426">
        <f t="shared" si="2"/>
        <v>62</v>
      </c>
      <c r="P18" s="425">
        <v>9</v>
      </c>
      <c r="Q18" s="427" t="s">
        <v>48</v>
      </c>
    </row>
    <row r="19" spans="1:17" ht="15.75" customHeight="1">
      <c r="A19" s="325">
        <v>1482171</v>
      </c>
      <c r="B19" s="326" t="s">
        <v>174</v>
      </c>
      <c r="C19" s="326" t="s">
        <v>175</v>
      </c>
      <c r="D19" s="288" t="s">
        <v>113</v>
      </c>
      <c r="E19" s="424">
        <v>5.3</v>
      </c>
      <c r="F19" s="341">
        <f>VLOOKUP(E19*(-1),VITPOF,2)</f>
        <v>19</v>
      </c>
      <c r="G19" s="424" t="s">
        <v>98</v>
      </c>
      <c r="H19" s="341">
        <v>0</v>
      </c>
      <c r="I19" s="443"/>
      <c r="J19" s="342">
        <v>0</v>
      </c>
      <c r="K19" s="443">
        <v>9.2</v>
      </c>
      <c r="L19" s="342">
        <f t="shared" si="0"/>
        <v>22</v>
      </c>
      <c r="M19" s="444">
        <v>6.5</v>
      </c>
      <c r="N19" s="343">
        <f t="shared" si="1"/>
        <v>21</v>
      </c>
      <c r="O19" s="426">
        <f t="shared" si="2"/>
        <v>62</v>
      </c>
      <c r="P19" s="425">
        <v>9</v>
      </c>
      <c r="Q19" s="427" t="s">
        <v>48</v>
      </c>
    </row>
    <row r="20" spans="1:17" ht="15.75" customHeight="1">
      <c r="A20" s="279">
        <v>1497423</v>
      </c>
      <c r="B20" s="338" t="s">
        <v>234</v>
      </c>
      <c r="C20" s="327" t="s">
        <v>235</v>
      </c>
      <c r="D20" s="288" t="s">
        <v>86</v>
      </c>
      <c r="E20" s="424">
        <v>5.4</v>
      </c>
      <c r="F20" s="341">
        <f>VLOOKUP(E20*(-1),VITPOF,2)</f>
        <v>17</v>
      </c>
      <c r="G20" s="424" t="s">
        <v>98</v>
      </c>
      <c r="H20" s="341">
        <v>0</v>
      </c>
      <c r="I20" s="443"/>
      <c r="J20" s="342">
        <v>0</v>
      </c>
      <c r="K20" s="443">
        <v>9.1</v>
      </c>
      <c r="L20" s="342">
        <f t="shared" si="0"/>
        <v>22</v>
      </c>
      <c r="M20" s="444">
        <v>6.6</v>
      </c>
      <c r="N20" s="343">
        <f t="shared" si="1"/>
        <v>22</v>
      </c>
      <c r="O20" s="426">
        <f t="shared" si="2"/>
        <v>61</v>
      </c>
      <c r="P20" s="425">
        <v>11</v>
      </c>
      <c r="Q20" s="427" t="s">
        <v>48</v>
      </c>
    </row>
    <row r="21" spans="1:17" ht="15.75" customHeight="1">
      <c r="A21" s="279">
        <v>1512574</v>
      </c>
      <c r="B21" s="338" t="s">
        <v>120</v>
      </c>
      <c r="C21" s="327" t="s">
        <v>176</v>
      </c>
      <c r="D21" s="288" t="s">
        <v>113</v>
      </c>
      <c r="E21" s="424">
        <v>5</v>
      </c>
      <c r="F21" s="341">
        <f>VLOOKUP(E21*(-1),VITPOF,2)</f>
        <v>23</v>
      </c>
      <c r="G21" s="424" t="s">
        <v>98</v>
      </c>
      <c r="H21" s="341">
        <v>0</v>
      </c>
      <c r="I21" s="443"/>
      <c r="J21" s="342">
        <v>0</v>
      </c>
      <c r="K21" s="443">
        <v>8.8</v>
      </c>
      <c r="L21" s="342">
        <f t="shared" si="0"/>
        <v>20</v>
      </c>
      <c r="M21" s="444">
        <v>5.75</v>
      </c>
      <c r="N21" s="343">
        <f t="shared" si="1"/>
        <v>14</v>
      </c>
      <c r="O21" s="426">
        <f t="shared" si="2"/>
        <v>57</v>
      </c>
      <c r="P21" s="425">
        <v>12</v>
      </c>
      <c r="Q21" s="427" t="s">
        <v>48</v>
      </c>
    </row>
    <row r="22" spans="1:17" ht="15.75" customHeight="1">
      <c r="A22" s="279">
        <v>1629198</v>
      </c>
      <c r="B22" s="338" t="s">
        <v>228</v>
      </c>
      <c r="C22" s="327" t="s">
        <v>229</v>
      </c>
      <c r="D22" s="288" t="s">
        <v>86</v>
      </c>
      <c r="E22" s="424">
        <v>5.6</v>
      </c>
      <c r="F22" s="341">
        <f>VLOOKUP(E22*(-1),VITPOF,2)</f>
        <v>14</v>
      </c>
      <c r="G22" s="424" t="s">
        <v>98</v>
      </c>
      <c r="H22" s="341">
        <v>0</v>
      </c>
      <c r="I22" s="443"/>
      <c r="J22" s="342">
        <v>0</v>
      </c>
      <c r="K22" s="443">
        <v>8.35</v>
      </c>
      <c r="L22" s="342">
        <f t="shared" si="0"/>
        <v>18</v>
      </c>
      <c r="M22" s="444">
        <v>6.9</v>
      </c>
      <c r="N22" s="343">
        <f t="shared" si="1"/>
        <v>24</v>
      </c>
      <c r="O22" s="426">
        <f t="shared" si="2"/>
        <v>56</v>
      </c>
      <c r="P22" s="425">
        <v>13</v>
      </c>
      <c r="Q22" s="427" t="s">
        <v>48</v>
      </c>
    </row>
    <row r="23" spans="1:17" ht="15.75" customHeight="1">
      <c r="A23" s="279">
        <v>1482158</v>
      </c>
      <c r="B23" s="338" t="s">
        <v>172</v>
      </c>
      <c r="C23" s="327" t="s">
        <v>173</v>
      </c>
      <c r="D23" s="288" t="s">
        <v>113</v>
      </c>
      <c r="E23" s="424">
        <v>5.5</v>
      </c>
      <c r="F23" s="341">
        <f>VLOOKUP(E23*(-1),VITPOF,2)</f>
        <v>16</v>
      </c>
      <c r="G23" s="424" t="s">
        <v>98</v>
      </c>
      <c r="H23" s="341">
        <v>0</v>
      </c>
      <c r="I23" s="443"/>
      <c r="J23" s="342">
        <v>0</v>
      </c>
      <c r="K23" s="443">
        <v>9.15</v>
      </c>
      <c r="L23" s="342">
        <f t="shared" si="0"/>
        <v>22</v>
      </c>
      <c r="M23" s="444">
        <v>6.1</v>
      </c>
      <c r="N23" s="343">
        <f t="shared" si="1"/>
        <v>18</v>
      </c>
      <c r="O23" s="426">
        <f t="shared" si="2"/>
        <v>56</v>
      </c>
      <c r="P23" s="425">
        <v>13</v>
      </c>
      <c r="Q23" s="427" t="s">
        <v>48</v>
      </c>
    </row>
    <row r="24" spans="1:17" ht="15.75" customHeight="1">
      <c r="A24" s="379">
        <v>1326509</v>
      </c>
      <c r="B24" s="432" t="s">
        <v>264</v>
      </c>
      <c r="C24" s="380" t="s">
        <v>265</v>
      </c>
      <c r="D24" s="288" t="s">
        <v>186</v>
      </c>
      <c r="E24" s="424">
        <v>6.2</v>
      </c>
      <c r="F24" s="341">
        <f>VLOOKUP(E24*(-1),VITPOF,2)</f>
        <v>7</v>
      </c>
      <c r="G24" s="424" t="s">
        <v>98</v>
      </c>
      <c r="H24" s="341">
        <v>0</v>
      </c>
      <c r="I24" s="443"/>
      <c r="J24" s="342">
        <v>0</v>
      </c>
      <c r="K24" s="443">
        <v>8.7</v>
      </c>
      <c r="L24" s="342">
        <f t="shared" si="0"/>
        <v>20</v>
      </c>
      <c r="M24" s="444">
        <v>7</v>
      </c>
      <c r="N24" s="343">
        <f t="shared" si="1"/>
        <v>24</v>
      </c>
      <c r="O24" s="426">
        <f t="shared" si="2"/>
        <v>51</v>
      </c>
      <c r="P24" s="425">
        <v>15</v>
      </c>
      <c r="Q24" s="427" t="s">
        <v>48</v>
      </c>
    </row>
    <row r="25" spans="1:17" ht="15.75" customHeight="1">
      <c r="A25" s="325">
        <v>1309759</v>
      </c>
      <c r="B25" s="326" t="s">
        <v>108</v>
      </c>
      <c r="C25" s="326" t="s">
        <v>236</v>
      </c>
      <c r="D25" s="288" t="s">
        <v>86</v>
      </c>
      <c r="E25" s="424">
        <v>5.3</v>
      </c>
      <c r="F25" s="341">
        <f>VLOOKUP(E25*(-1),VITPOF,2)</f>
        <v>19</v>
      </c>
      <c r="G25" s="424" t="s">
        <v>98</v>
      </c>
      <c r="H25" s="341">
        <v>0</v>
      </c>
      <c r="I25" s="443"/>
      <c r="J25" s="342">
        <v>0</v>
      </c>
      <c r="K25" s="443">
        <v>8.7</v>
      </c>
      <c r="L25" s="342">
        <f t="shared" si="0"/>
        <v>20</v>
      </c>
      <c r="M25" s="444">
        <v>5.5</v>
      </c>
      <c r="N25" s="343">
        <f t="shared" si="1"/>
        <v>12</v>
      </c>
      <c r="O25" s="426">
        <f t="shared" si="2"/>
        <v>51</v>
      </c>
      <c r="P25" s="425">
        <v>16</v>
      </c>
      <c r="Q25" s="427" t="s">
        <v>48</v>
      </c>
    </row>
    <row r="26" spans="1:17" ht="15.75" customHeight="1">
      <c r="A26" s="325">
        <v>1382730</v>
      </c>
      <c r="B26" s="326" t="s">
        <v>142</v>
      </c>
      <c r="C26" s="326" t="s">
        <v>143</v>
      </c>
      <c r="D26" s="288" t="s">
        <v>86</v>
      </c>
      <c r="E26" s="424">
        <v>5.8</v>
      </c>
      <c r="F26" s="341">
        <f>VLOOKUP(E26*(-1),VITPOF,2)</f>
        <v>11</v>
      </c>
      <c r="G26" s="424" t="s">
        <v>98</v>
      </c>
      <c r="H26" s="341">
        <v>0</v>
      </c>
      <c r="I26" s="443"/>
      <c r="J26" s="342">
        <v>0</v>
      </c>
      <c r="K26" s="443">
        <v>9.05</v>
      </c>
      <c r="L26" s="342">
        <f t="shared" si="0"/>
        <v>21</v>
      </c>
      <c r="M26" s="444">
        <v>6.1</v>
      </c>
      <c r="N26" s="343">
        <f t="shared" si="1"/>
        <v>18</v>
      </c>
      <c r="O26" s="426">
        <f t="shared" si="2"/>
        <v>50</v>
      </c>
      <c r="P26" s="425">
        <v>17</v>
      </c>
      <c r="Q26" s="427" t="s">
        <v>48</v>
      </c>
    </row>
    <row r="27" spans="1:17" ht="15.75" customHeight="1">
      <c r="A27" s="279">
        <v>1575093</v>
      </c>
      <c r="B27" s="338" t="s">
        <v>226</v>
      </c>
      <c r="C27" s="327" t="s">
        <v>227</v>
      </c>
      <c r="D27" s="288" t="s">
        <v>86</v>
      </c>
      <c r="E27" s="424" t="s">
        <v>98</v>
      </c>
      <c r="F27" s="341">
        <v>0</v>
      </c>
      <c r="G27" s="424">
        <v>7.2</v>
      </c>
      <c r="H27" s="341">
        <f>VLOOKUP(G27*(-1),HAIESPOF,2)</f>
        <v>15</v>
      </c>
      <c r="I27" s="443"/>
      <c r="J27" s="342">
        <v>0</v>
      </c>
      <c r="K27" s="443">
        <v>8.3</v>
      </c>
      <c r="L27" s="342">
        <f t="shared" si="0"/>
        <v>18</v>
      </c>
      <c r="M27" s="444">
        <v>6</v>
      </c>
      <c r="N27" s="343">
        <f t="shared" si="1"/>
        <v>17</v>
      </c>
      <c r="O27" s="426">
        <f t="shared" si="2"/>
        <v>50</v>
      </c>
      <c r="P27" s="425">
        <v>17</v>
      </c>
      <c r="Q27" s="427" t="s">
        <v>48</v>
      </c>
    </row>
    <row r="28" spans="1:17" ht="15.75" customHeight="1">
      <c r="A28" s="325">
        <v>1513855</v>
      </c>
      <c r="B28" s="326" t="s">
        <v>103</v>
      </c>
      <c r="C28" s="326" t="s">
        <v>104</v>
      </c>
      <c r="D28" s="288" t="s">
        <v>86</v>
      </c>
      <c r="E28" s="424">
        <v>5.6</v>
      </c>
      <c r="F28" s="341">
        <f>VLOOKUP(E28*(-1),VITPOF,2)</f>
        <v>14</v>
      </c>
      <c r="G28" s="424" t="s">
        <v>98</v>
      </c>
      <c r="H28" s="341">
        <v>0</v>
      </c>
      <c r="I28" s="443"/>
      <c r="J28" s="342">
        <v>0</v>
      </c>
      <c r="K28" s="443">
        <v>8.75</v>
      </c>
      <c r="L28" s="342">
        <f t="shared" si="0"/>
        <v>20</v>
      </c>
      <c r="M28" s="444">
        <v>5.7</v>
      </c>
      <c r="N28" s="343">
        <f t="shared" si="1"/>
        <v>14</v>
      </c>
      <c r="O28" s="426">
        <f t="shared" si="2"/>
        <v>48</v>
      </c>
      <c r="P28" s="425">
        <v>19</v>
      </c>
      <c r="Q28" s="427" t="s">
        <v>48</v>
      </c>
    </row>
    <row r="29" spans="1:17" ht="15.75" customHeight="1">
      <c r="A29" s="325">
        <v>1583509</v>
      </c>
      <c r="B29" s="326" t="s">
        <v>224</v>
      </c>
      <c r="C29" s="326" t="s">
        <v>225</v>
      </c>
      <c r="D29" s="288" t="s">
        <v>86</v>
      </c>
      <c r="E29" s="424" t="s">
        <v>98</v>
      </c>
      <c r="F29" s="341">
        <v>0</v>
      </c>
      <c r="G29" s="424">
        <v>7.1</v>
      </c>
      <c r="H29" s="341">
        <f>VLOOKUP(G29*(-1),HAIESPOF,2)</f>
        <v>16</v>
      </c>
      <c r="I29" s="443"/>
      <c r="J29" s="342">
        <v>0</v>
      </c>
      <c r="K29" s="443">
        <v>7.9</v>
      </c>
      <c r="L29" s="342">
        <f t="shared" si="0"/>
        <v>16</v>
      </c>
      <c r="M29" s="444">
        <v>5.8</v>
      </c>
      <c r="N29" s="343">
        <f t="shared" si="1"/>
        <v>15</v>
      </c>
      <c r="O29" s="426">
        <f t="shared" si="2"/>
        <v>47</v>
      </c>
      <c r="P29" s="425">
        <v>20</v>
      </c>
      <c r="Q29" s="427" t="s">
        <v>48</v>
      </c>
    </row>
    <row r="30" spans="1:17" ht="15.75" customHeight="1">
      <c r="A30" s="325">
        <v>1482142</v>
      </c>
      <c r="B30" s="326" t="s">
        <v>170</v>
      </c>
      <c r="C30" s="326" t="s">
        <v>171</v>
      </c>
      <c r="D30" s="288" t="s">
        <v>113</v>
      </c>
      <c r="E30" s="424">
        <v>5.3</v>
      </c>
      <c r="F30" s="341">
        <f>VLOOKUP(E30*(-1),VITPOF,2)</f>
        <v>19</v>
      </c>
      <c r="G30" s="424" t="s">
        <v>98</v>
      </c>
      <c r="H30" s="341">
        <v>0</v>
      </c>
      <c r="I30" s="443"/>
      <c r="J30" s="342">
        <v>0</v>
      </c>
      <c r="K30" s="443">
        <v>9.05</v>
      </c>
      <c r="L30" s="342">
        <f t="shared" si="0"/>
        <v>21</v>
      </c>
      <c r="M30" s="444">
        <v>4.95</v>
      </c>
      <c r="N30" s="343">
        <f t="shared" si="1"/>
        <v>6</v>
      </c>
      <c r="O30" s="426">
        <f t="shared" si="2"/>
        <v>46</v>
      </c>
      <c r="P30" s="425">
        <v>21</v>
      </c>
      <c r="Q30" s="427" t="s">
        <v>48</v>
      </c>
    </row>
    <row r="31" spans="1:17" ht="15.75" customHeight="1">
      <c r="A31" s="379">
        <v>1523104</v>
      </c>
      <c r="B31" s="432" t="s">
        <v>187</v>
      </c>
      <c r="C31" s="380" t="s">
        <v>188</v>
      </c>
      <c r="D31" s="288" t="s">
        <v>186</v>
      </c>
      <c r="E31" s="424">
        <v>5.6</v>
      </c>
      <c r="F31" s="341">
        <f>VLOOKUP(E31*(-1),VITPOF,2)</f>
        <v>14</v>
      </c>
      <c r="G31" s="424" t="s">
        <v>98</v>
      </c>
      <c r="H31" s="341">
        <v>0</v>
      </c>
      <c r="I31" s="443"/>
      <c r="J31" s="342">
        <v>0</v>
      </c>
      <c r="K31" s="443">
        <v>7.9</v>
      </c>
      <c r="L31" s="342">
        <f t="shared" si="0"/>
        <v>16</v>
      </c>
      <c r="M31" s="444">
        <v>5.7</v>
      </c>
      <c r="N31" s="343">
        <f t="shared" si="1"/>
        <v>14</v>
      </c>
      <c r="O31" s="426">
        <f t="shared" si="2"/>
        <v>44</v>
      </c>
      <c r="P31" s="425">
        <v>22</v>
      </c>
      <c r="Q31" s="427" t="s">
        <v>48</v>
      </c>
    </row>
    <row r="32" spans="1:17" ht="15.75" customHeight="1">
      <c r="A32" s="325">
        <v>1494679</v>
      </c>
      <c r="B32" s="326" t="s">
        <v>355</v>
      </c>
      <c r="C32" s="326" t="s">
        <v>356</v>
      </c>
      <c r="D32" s="288" t="s">
        <v>191</v>
      </c>
      <c r="E32" s="424">
        <v>5.7</v>
      </c>
      <c r="F32" s="341">
        <f>VLOOKUP(E32*(-1),VITPOF,2)</f>
        <v>13</v>
      </c>
      <c r="G32" s="424" t="s">
        <v>98</v>
      </c>
      <c r="H32" s="341">
        <v>0</v>
      </c>
      <c r="I32" s="443"/>
      <c r="J32" s="342">
        <v>0</v>
      </c>
      <c r="K32" s="443">
        <v>8.6</v>
      </c>
      <c r="L32" s="342">
        <f t="shared" si="0"/>
        <v>19</v>
      </c>
      <c r="M32" s="444">
        <v>5.25</v>
      </c>
      <c r="N32" s="343">
        <f t="shared" si="1"/>
        <v>11</v>
      </c>
      <c r="O32" s="426">
        <f t="shared" si="2"/>
        <v>43</v>
      </c>
      <c r="P32" s="425">
        <v>23</v>
      </c>
      <c r="Q32" s="427" t="s">
        <v>48</v>
      </c>
    </row>
    <row r="33" spans="1:17" ht="15.75" customHeight="1">
      <c r="A33" s="325">
        <v>1506975</v>
      </c>
      <c r="B33" s="326" t="s">
        <v>305</v>
      </c>
      <c r="C33" s="326" t="s">
        <v>319</v>
      </c>
      <c r="D33" s="288" t="s">
        <v>279</v>
      </c>
      <c r="E33" s="424">
        <v>6</v>
      </c>
      <c r="F33" s="341">
        <f>VLOOKUP(E33*(-1),VITPOF,2)</f>
        <v>9</v>
      </c>
      <c r="G33" s="424" t="s">
        <v>98</v>
      </c>
      <c r="H33" s="341">
        <v>0</v>
      </c>
      <c r="I33" s="443"/>
      <c r="J33" s="342">
        <v>0</v>
      </c>
      <c r="K33" s="443">
        <v>7.7</v>
      </c>
      <c r="L33" s="342">
        <f t="shared" si="0"/>
        <v>15</v>
      </c>
      <c r="M33" s="444">
        <v>6</v>
      </c>
      <c r="N33" s="343">
        <f t="shared" si="1"/>
        <v>17</v>
      </c>
      <c r="O33" s="426">
        <f t="shared" si="2"/>
        <v>41</v>
      </c>
      <c r="P33" s="425">
        <v>24</v>
      </c>
      <c r="Q33" s="427" t="s">
        <v>48</v>
      </c>
    </row>
    <row r="34" spans="1:17" ht="15.75" customHeight="1">
      <c r="A34" s="279">
        <v>1296883</v>
      </c>
      <c r="B34" s="338" t="s">
        <v>354</v>
      </c>
      <c r="C34" s="327" t="s">
        <v>263</v>
      </c>
      <c r="D34" s="288" t="s">
        <v>191</v>
      </c>
      <c r="E34" s="424">
        <v>6.3</v>
      </c>
      <c r="F34" s="341">
        <f>VLOOKUP(E34*(-1),VITPOF,2)</f>
        <v>6</v>
      </c>
      <c r="G34" s="424" t="s">
        <v>98</v>
      </c>
      <c r="H34" s="341">
        <v>0</v>
      </c>
      <c r="I34" s="443"/>
      <c r="J34" s="342">
        <v>0</v>
      </c>
      <c r="K34" s="443">
        <v>8.8</v>
      </c>
      <c r="L34" s="342">
        <f t="shared" si="0"/>
        <v>20</v>
      </c>
      <c r="M34" s="444">
        <v>5.85</v>
      </c>
      <c r="N34" s="343">
        <f t="shared" si="1"/>
        <v>15</v>
      </c>
      <c r="O34" s="426">
        <f t="shared" si="2"/>
        <v>41</v>
      </c>
      <c r="P34" s="425">
        <v>24</v>
      </c>
      <c r="Q34" s="427" t="s">
        <v>48</v>
      </c>
    </row>
    <row r="35" spans="1:17" ht="15.75" customHeight="1">
      <c r="A35" s="325">
        <v>1590595</v>
      </c>
      <c r="B35" s="326" t="s">
        <v>286</v>
      </c>
      <c r="C35" s="326" t="s">
        <v>287</v>
      </c>
      <c r="D35" s="288" t="s">
        <v>113</v>
      </c>
      <c r="E35" s="424">
        <v>5.7</v>
      </c>
      <c r="F35" s="341">
        <f>VLOOKUP(E35*(-1),VITPOF,2)</f>
        <v>13</v>
      </c>
      <c r="G35" s="424" t="s">
        <v>98</v>
      </c>
      <c r="H35" s="341">
        <v>0</v>
      </c>
      <c r="I35" s="443"/>
      <c r="J35" s="342">
        <v>0</v>
      </c>
      <c r="K35" s="443">
        <v>9.05</v>
      </c>
      <c r="L35" s="342">
        <f t="shared" si="0"/>
        <v>21</v>
      </c>
      <c r="M35" s="444">
        <v>5</v>
      </c>
      <c r="N35" s="343">
        <f t="shared" si="1"/>
        <v>7</v>
      </c>
      <c r="O35" s="426">
        <f t="shared" si="2"/>
        <v>41</v>
      </c>
      <c r="P35" s="425">
        <v>24</v>
      </c>
      <c r="Q35" s="427" t="s">
        <v>48</v>
      </c>
    </row>
    <row r="36" spans="1:17" ht="15.75" customHeight="1">
      <c r="A36" s="325">
        <v>1626718</v>
      </c>
      <c r="B36" s="326" t="s">
        <v>230</v>
      </c>
      <c r="C36" s="326" t="s">
        <v>231</v>
      </c>
      <c r="D36" s="288" t="s">
        <v>86</v>
      </c>
      <c r="E36" s="424">
        <v>6.1</v>
      </c>
      <c r="F36" s="341">
        <f>VLOOKUP(E36*(-1),VITPOF,2)</f>
        <v>8</v>
      </c>
      <c r="G36" s="424" t="s">
        <v>98</v>
      </c>
      <c r="H36" s="341">
        <v>0</v>
      </c>
      <c r="I36" s="443"/>
      <c r="J36" s="342">
        <v>0</v>
      </c>
      <c r="K36" s="443">
        <v>8.5</v>
      </c>
      <c r="L36" s="342">
        <f t="shared" si="0"/>
        <v>19</v>
      </c>
      <c r="M36" s="444">
        <v>5.4</v>
      </c>
      <c r="N36" s="343">
        <f t="shared" si="1"/>
        <v>12</v>
      </c>
      <c r="O36" s="426">
        <f t="shared" si="2"/>
        <v>39</v>
      </c>
      <c r="P36" s="425">
        <v>27</v>
      </c>
      <c r="Q36" s="427" t="s">
        <v>48</v>
      </c>
    </row>
    <row r="37" spans="1:17" ht="15.75" customHeight="1">
      <c r="A37" s="379">
        <v>1397965</v>
      </c>
      <c r="B37" s="432" t="s">
        <v>189</v>
      </c>
      <c r="C37" s="380" t="s">
        <v>106</v>
      </c>
      <c r="D37" s="288" t="s">
        <v>186</v>
      </c>
      <c r="E37" s="424">
        <v>6.6</v>
      </c>
      <c r="F37" s="341">
        <f>VLOOKUP(E37*(-1),VITPOF,2)</f>
        <v>5</v>
      </c>
      <c r="G37" s="424" t="s">
        <v>98</v>
      </c>
      <c r="H37" s="341">
        <v>0</v>
      </c>
      <c r="I37" s="443"/>
      <c r="J37" s="342">
        <v>0</v>
      </c>
      <c r="K37" s="443">
        <v>7.4</v>
      </c>
      <c r="L37" s="342">
        <f t="shared" si="0"/>
        <v>13</v>
      </c>
      <c r="M37" s="444">
        <v>6.3</v>
      </c>
      <c r="N37" s="343">
        <f t="shared" si="1"/>
        <v>20</v>
      </c>
      <c r="O37" s="426">
        <f t="shared" si="2"/>
        <v>38</v>
      </c>
      <c r="P37" s="425">
        <v>28</v>
      </c>
      <c r="Q37" s="427" t="s">
        <v>48</v>
      </c>
    </row>
    <row r="38" spans="1:17" ht="15.75" customHeight="1">
      <c r="A38" s="379">
        <v>1585560</v>
      </c>
      <c r="B38" s="432" t="s">
        <v>261</v>
      </c>
      <c r="C38" s="380" t="s">
        <v>262</v>
      </c>
      <c r="D38" s="288" t="s">
        <v>186</v>
      </c>
      <c r="E38" s="424" t="s">
        <v>98</v>
      </c>
      <c r="F38" s="341">
        <v>0</v>
      </c>
      <c r="G38" s="424">
        <v>7</v>
      </c>
      <c r="H38" s="341">
        <f>VLOOKUP(G38*(-1),HAIESPOF,2)</f>
        <v>17</v>
      </c>
      <c r="I38" s="443"/>
      <c r="J38" s="342">
        <v>0</v>
      </c>
      <c r="K38" s="443">
        <v>8.8</v>
      </c>
      <c r="L38" s="342">
        <f t="shared" si="0"/>
        <v>20</v>
      </c>
      <c r="M38" s="444">
        <v>4.7</v>
      </c>
      <c r="N38" s="343">
        <v>1</v>
      </c>
      <c r="O38" s="426">
        <f t="shared" si="2"/>
        <v>38</v>
      </c>
      <c r="P38" s="425">
        <v>28</v>
      </c>
      <c r="Q38" s="427" t="s">
        <v>48</v>
      </c>
    </row>
    <row r="39" spans="1:17" ht="15.75" customHeight="1">
      <c r="A39" s="325">
        <v>1590588</v>
      </c>
      <c r="B39" s="326" t="s">
        <v>284</v>
      </c>
      <c r="C39" s="326" t="s">
        <v>285</v>
      </c>
      <c r="D39" s="288" t="s">
        <v>113</v>
      </c>
      <c r="E39" s="424">
        <v>6</v>
      </c>
      <c r="F39" s="341">
        <f>VLOOKUP(E39*(-1),VITPOF,2)</f>
        <v>9</v>
      </c>
      <c r="G39" s="424" t="s">
        <v>98</v>
      </c>
      <c r="H39" s="341">
        <v>0</v>
      </c>
      <c r="I39" s="443"/>
      <c r="J39" s="342">
        <v>0</v>
      </c>
      <c r="K39" s="443">
        <v>7.85</v>
      </c>
      <c r="L39" s="342">
        <f t="shared" si="0"/>
        <v>15</v>
      </c>
      <c r="M39" s="444">
        <v>5.5</v>
      </c>
      <c r="N39" s="343">
        <f>VLOOKUP(M39,MBPOF,2)</f>
        <v>12</v>
      </c>
      <c r="O39" s="426">
        <f t="shared" si="2"/>
        <v>36</v>
      </c>
      <c r="P39" s="425">
        <v>30</v>
      </c>
      <c r="Q39" s="427" t="s">
        <v>48</v>
      </c>
    </row>
    <row r="40" spans="1:17" ht="15.75" customHeight="1">
      <c r="A40" s="379">
        <v>1319106</v>
      </c>
      <c r="B40" s="432" t="s">
        <v>267</v>
      </c>
      <c r="C40" s="380" t="s">
        <v>268</v>
      </c>
      <c r="D40" s="288" t="s">
        <v>186</v>
      </c>
      <c r="E40" s="424">
        <v>6.2</v>
      </c>
      <c r="F40" s="341">
        <f>VLOOKUP(E40*(-1),VITPOF,2)</f>
        <v>7</v>
      </c>
      <c r="G40" s="424" t="s">
        <v>98</v>
      </c>
      <c r="H40" s="341">
        <v>0</v>
      </c>
      <c r="I40" s="443"/>
      <c r="J40" s="342">
        <v>0</v>
      </c>
      <c r="K40" s="443">
        <v>7.7</v>
      </c>
      <c r="L40" s="342">
        <f t="shared" si="0"/>
        <v>15</v>
      </c>
      <c r="M40" s="444">
        <v>5.65</v>
      </c>
      <c r="N40" s="343">
        <f>VLOOKUP(M40,MBPOF,2)</f>
        <v>13</v>
      </c>
      <c r="O40" s="426">
        <f t="shared" si="2"/>
        <v>35</v>
      </c>
      <c r="P40" s="425">
        <v>31</v>
      </c>
      <c r="Q40" s="427" t="s">
        <v>48</v>
      </c>
    </row>
    <row r="41" spans="1:17" ht="15.75" customHeight="1">
      <c r="A41" s="325">
        <v>1494563</v>
      </c>
      <c r="B41" s="326" t="s">
        <v>246</v>
      </c>
      <c r="C41" s="326" t="s">
        <v>247</v>
      </c>
      <c r="D41" s="288" t="s">
        <v>191</v>
      </c>
      <c r="E41" s="424">
        <v>6</v>
      </c>
      <c r="F41" s="341">
        <f>VLOOKUP(E41*(-1),VITPOF,2)</f>
        <v>9</v>
      </c>
      <c r="G41" s="424" t="s">
        <v>98</v>
      </c>
      <c r="H41" s="341">
        <v>0</v>
      </c>
      <c r="I41" s="443"/>
      <c r="J41" s="342">
        <v>0</v>
      </c>
      <c r="K41" s="443">
        <v>8.3</v>
      </c>
      <c r="L41" s="342">
        <f t="shared" si="0"/>
        <v>18</v>
      </c>
      <c r="M41" s="444">
        <v>4.85</v>
      </c>
      <c r="N41" s="343">
        <f>VLOOKUP(M41,MBPOF,2)</f>
        <v>6</v>
      </c>
      <c r="O41" s="426">
        <f t="shared" si="2"/>
        <v>33</v>
      </c>
      <c r="P41" s="425">
        <v>32</v>
      </c>
      <c r="Q41" s="427" t="s">
        <v>48</v>
      </c>
    </row>
    <row r="42" spans="1:17" ht="15.75" customHeight="1">
      <c r="A42" s="379">
        <v>1570381</v>
      </c>
      <c r="B42" s="432" t="s">
        <v>259</v>
      </c>
      <c r="C42" s="380" t="s">
        <v>260</v>
      </c>
      <c r="D42" s="288" t="s">
        <v>186</v>
      </c>
      <c r="E42" s="424">
        <v>5.7</v>
      </c>
      <c r="F42" s="341">
        <f>VLOOKUP(E42*(-1),VITPOF,2)</f>
        <v>13</v>
      </c>
      <c r="G42" s="424" t="s">
        <v>98</v>
      </c>
      <c r="H42" s="341">
        <v>0</v>
      </c>
      <c r="I42" s="443"/>
      <c r="J42" s="342">
        <v>0</v>
      </c>
      <c r="K42" s="443">
        <v>7.55</v>
      </c>
      <c r="L42" s="342">
        <f t="shared" si="0"/>
        <v>14</v>
      </c>
      <c r="M42" s="444">
        <v>4.5</v>
      </c>
      <c r="N42" s="343">
        <v>1</v>
      </c>
      <c r="O42" s="426">
        <f t="shared" si="2"/>
        <v>28</v>
      </c>
      <c r="P42" s="425">
        <v>33</v>
      </c>
      <c r="Q42" s="427" t="s">
        <v>48</v>
      </c>
    </row>
    <row r="43" spans="1:17" ht="15.75" customHeight="1">
      <c r="A43" s="325">
        <v>1383621</v>
      </c>
      <c r="B43" s="326" t="s">
        <v>111</v>
      </c>
      <c r="C43" s="326" t="s">
        <v>112</v>
      </c>
      <c r="D43" s="288" t="s">
        <v>86</v>
      </c>
      <c r="E43" s="424">
        <v>6</v>
      </c>
      <c r="F43" s="341">
        <f>VLOOKUP(E43*(-1),VITPOF,2)</f>
        <v>9</v>
      </c>
      <c r="G43" s="424" t="s">
        <v>98</v>
      </c>
      <c r="H43" s="341">
        <v>0</v>
      </c>
      <c r="I43" s="443"/>
      <c r="J43" s="342">
        <v>0</v>
      </c>
      <c r="K43" s="443">
        <v>7.4</v>
      </c>
      <c r="L43" s="342">
        <f t="shared" si="0"/>
        <v>13</v>
      </c>
      <c r="M43" s="444">
        <v>4.4</v>
      </c>
      <c r="N43" s="343">
        <v>1</v>
      </c>
      <c r="O43" s="426">
        <f t="shared" si="2"/>
        <v>23</v>
      </c>
      <c r="P43" s="425">
        <v>34</v>
      </c>
      <c r="Q43" s="427" t="s">
        <v>48</v>
      </c>
    </row>
    <row r="44" spans="1:17" ht="15.75" customHeight="1">
      <c r="A44" s="325">
        <v>1600621</v>
      </c>
      <c r="B44" s="326" t="s">
        <v>232</v>
      </c>
      <c r="C44" s="326" t="s">
        <v>173</v>
      </c>
      <c r="D44" s="288" t="s">
        <v>86</v>
      </c>
      <c r="E44" s="424">
        <v>6.4</v>
      </c>
      <c r="F44" s="341">
        <f>VLOOKUP(E44*(-1),VITPOF,2)</f>
        <v>6</v>
      </c>
      <c r="G44" s="424" t="s">
        <v>98</v>
      </c>
      <c r="H44" s="341">
        <v>0</v>
      </c>
      <c r="I44" s="443"/>
      <c r="J44" s="342">
        <v>0</v>
      </c>
      <c r="K44" s="443">
        <v>7.5</v>
      </c>
      <c r="L44" s="342">
        <f t="shared" si="0"/>
        <v>14</v>
      </c>
      <c r="M44" s="444">
        <v>4.3</v>
      </c>
      <c r="N44" s="343">
        <v>1</v>
      </c>
      <c r="O44" s="426">
        <f t="shared" si="2"/>
        <v>21</v>
      </c>
      <c r="P44" s="425">
        <v>35</v>
      </c>
      <c r="Q44" s="427" t="s">
        <v>48</v>
      </c>
    </row>
  </sheetData>
  <sheetProtection/>
  <mergeCells count="4">
    <mergeCell ref="D6:G6"/>
    <mergeCell ref="D2:L2"/>
    <mergeCell ref="D3:L3"/>
    <mergeCell ref="D4:K4"/>
  </mergeCells>
  <printOptions gridLines="1" horizontalCentered="1"/>
  <pageMargins left="0" right="0" top="0.2" bottom="0.2" header="0.51" footer="0.51"/>
  <pageSetup fitToHeight="0" horizontalDpi="300" verticalDpi="300" orientation="portrait" paperSize="9" scale="80" r:id="rId1"/>
  <headerFooter alignWithMargins="0">
    <oddFooter xml:space="preserve">&amp;C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R50"/>
  <sheetViews>
    <sheetView showGridLines="0" zoomScalePageLayoutView="0" workbookViewId="0" topLeftCell="A1">
      <pane ySplit="9" topLeftCell="A10" activePane="bottomLeft" state="frozen"/>
      <selection pane="topLeft" activeCell="S4" sqref="S4"/>
      <selection pane="bottomLeft" activeCell="D6" sqref="D6:G6"/>
    </sheetView>
  </sheetViews>
  <sheetFormatPr defaultColWidth="11.421875" defaultRowHeight="12.75"/>
  <cols>
    <col min="1" max="1" width="8.421875" style="8" bestFit="1" customWidth="1"/>
    <col min="2" max="2" width="15.7109375" style="6" bestFit="1" customWidth="1"/>
    <col min="3" max="3" width="14.28125" style="6" bestFit="1" customWidth="1"/>
    <col min="4" max="4" width="6.421875" style="6" bestFit="1" customWidth="1"/>
    <col min="5" max="5" width="5.7109375" style="394" customWidth="1"/>
    <col min="6" max="6" width="3.7109375" style="8" customWidth="1"/>
    <col min="7" max="7" width="5.7109375" style="394" customWidth="1"/>
    <col min="8" max="8" width="3.7109375" style="8" customWidth="1"/>
    <col min="9" max="9" width="5.7109375" style="50" customWidth="1"/>
    <col min="10" max="10" width="3.7109375" style="8" customWidth="1"/>
    <col min="11" max="11" width="5.7109375" style="50" customWidth="1"/>
    <col min="12" max="12" width="3.7109375" style="8" customWidth="1"/>
    <col min="13" max="13" width="5.7109375" style="50" customWidth="1"/>
    <col min="14" max="14" width="3.7109375" style="8" customWidth="1"/>
    <col min="15" max="15" width="5.7109375" style="10" customWidth="1"/>
    <col min="16" max="16" width="5.421875" style="8" bestFit="1" customWidth="1"/>
    <col min="17" max="17" width="4.421875" style="8" customWidth="1"/>
    <col min="18" max="18" width="4.421875" style="6" customWidth="1"/>
    <col min="19" max="16384" width="11.421875" style="6" customWidth="1"/>
  </cols>
  <sheetData>
    <row r="1" spans="1:17" s="11" customFormat="1" ht="15" customHeight="1">
      <c r="A1" s="251"/>
      <c r="B1" s="13"/>
      <c r="C1" s="13"/>
      <c r="D1" s="13"/>
      <c r="E1" s="385"/>
      <c r="F1" s="15"/>
      <c r="G1" s="385"/>
      <c r="H1" s="15"/>
      <c r="I1" s="52"/>
      <c r="J1" s="15"/>
      <c r="K1" s="386"/>
      <c r="L1" s="15"/>
      <c r="M1" s="52"/>
      <c r="N1" s="17"/>
      <c r="O1" s="51"/>
      <c r="P1" s="15"/>
      <c r="Q1" s="458"/>
    </row>
    <row r="2" spans="1:17" s="24" customFormat="1" ht="19.5" customHeight="1">
      <c r="A2" s="252"/>
      <c r="B2" s="253"/>
      <c r="C2" s="245"/>
      <c r="D2" s="477" t="s">
        <v>91</v>
      </c>
      <c r="E2" s="477"/>
      <c r="F2" s="477"/>
      <c r="G2" s="477"/>
      <c r="H2" s="477"/>
      <c r="I2" s="477"/>
      <c r="J2" s="477"/>
      <c r="K2" s="477"/>
      <c r="L2" s="477"/>
      <c r="M2" s="387"/>
      <c r="N2" s="179"/>
      <c r="O2" s="451"/>
      <c r="P2" s="254"/>
      <c r="Q2" s="459"/>
    </row>
    <row r="3" spans="1:17" s="24" customFormat="1" ht="19.5" customHeight="1">
      <c r="A3" s="252"/>
      <c r="B3" s="253"/>
      <c r="C3" s="253"/>
      <c r="D3" s="478" t="s">
        <v>52</v>
      </c>
      <c r="E3" s="478"/>
      <c r="F3" s="478"/>
      <c r="G3" s="478"/>
      <c r="H3" s="478"/>
      <c r="I3" s="478"/>
      <c r="J3" s="478"/>
      <c r="K3" s="478"/>
      <c r="L3" s="478"/>
      <c r="M3" s="387"/>
      <c r="N3" s="179"/>
      <c r="O3" s="451"/>
      <c r="P3" s="254"/>
      <c r="Q3" s="459"/>
    </row>
    <row r="4" spans="1:17" s="24" customFormat="1" ht="19.5" customHeight="1">
      <c r="A4" s="252"/>
      <c r="B4" s="253"/>
      <c r="C4" s="253"/>
      <c r="D4" s="477" t="s">
        <v>339</v>
      </c>
      <c r="E4" s="477"/>
      <c r="F4" s="477"/>
      <c r="G4" s="477"/>
      <c r="H4" s="477"/>
      <c r="I4" s="477"/>
      <c r="J4" s="477"/>
      <c r="K4" s="477"/>
      <c r="L4" s="398"/>
      <c r="M4" s="387"/>
      <c r="N4" s="179"/>
      <c r="O4" s="451"/>
      <c r="P4" s="254"/>
      <c r="Q4" s="459"/>
    </row>
    <row r="5" spans="1:17" s="24" customFormat="1" ht="19.5" customHeight="1">
      <c r="A5" s="252"/>
      <c r="B5" s="253"/>
      <c r="C5" s="253"/>
      <c r="D5" s="253"/>
      <c r="E5" s="388"/>
      <c r="F5" s="254"/>
      <c r="G5" s="388"/>
      <c r="H5" s="254"/>
      <c r="I5" s="387"/>
      <c r="J5" s="254"/>
      <c r="K5" s="389"/>
      <c r="L5" s="254"/>
      <c r="M5" s="387"/>
      <c r="N5" s="179"/>
      <c r="O5" s="451"/>
      <c r="P5" s="254"/>
      <c r="Q5" s="459"/>
    </row>
    <row r="6" spans="1:17" s="24" customFormat="1" ht="15" customHeight="1">
      <c r="A6" s="252"/>
      <c r="B6" s="253"/>
      <c r="C6" s="253"/>
      <c r="D6" s="476" t="s">
        <v>57</v>
      </c>
      <c r="E6" s="476"/>
      <c r="F6" s="476"/>
      <c r="G6" s="476"/>
      <c r="H6" s="254"/>
      <c r="I6" s="387"/>
      <c r="J6" s="254"/>
      <c r="K6" s="389"/>
      <c r="L6" s="254"/>
      <c r="M6" s="387"/>
      <c r="N6" s="179"/>
      <c r="O6" s="451"/>
      <c r="P6" s="254"/>
      <c r="Q6" s="459"/>
    </row>
    <row r="7" spans="1:17" s="11" customFormat="1" ht="15" customHeight="1">
      <c r="A7" s="255"/>
      <c r="B7" s="35"/>
      <c r="C7" s="35"/>
      <c r="D7" s="35"/>
      <c r="E7" s="390"/>
      <c r="F7" s="37"/>
      <c r="G7" s="390"/>
      <c r="H7" s="37"/>
      <c r="I7" s="57"/>
      <c r="J7" s="37"/>
      <c r="K7" s="391"/>
      <c r="L7" s="37"/>
      <c r="M7" s="57"/>
      <c r="N7" s="38"/>
      <c r="O7" s="460"/>
      <c r="P7" s="37"/>
      <c r="Q7" s="461"/>
    </row>
    <row r="8" spans="1:17" s="11" customFormat="1" ht="6.75" customHeight="1">
      <c r="A8" s="256"/>
      <c r="B8" s="180"/>
      <c r="C8" s="180"/>
      <c r="D8" s="180"/>
      <c r="E8" s="392"/>
      <c r="F8" s="182"/>
      <c r="G8" s="392"/>
      <c r="H8" s="182"/>
      <c r="I8" s="188"/>
      <c r="J8" s="182"/>
      <c r="K8" s="393"/>
      <c r="L8" s="182"/>
      <c r="M8" s="188"/>
      <c r="N8" s="183"/>
      <c r="O8" s="189"/>
      <c r="P8" s="182"/>
      <c r="Q8" s="257"/>
    </row>
    <row r="9" spans="1:17" ht="15.75" customHeight="1">
      <c r="A9" s="40" t="s">
        <v>10</v>
      </c>
      <c r="B9" s="249" t="s">
        <v>58</v>
      </c>
      <c r="C9" s="250" t="s">
        <v>8</v>
      </c>
      <c r="D9" s="40" t="s">
        <v>9</v>
      </c>
      <c r="E9" s="316" t="s">
        <v>11</v>
      </c>
      <c r="F9" s="45" t="s">
        <v>12</v>
      </c>
      <c r="G9" s="316" t="s">
        <v>13</v>
      </c>
      <c r="H9" s="45" t="s">
        <v>12</v>
      </c>
      <c r="I9" s="317" t="s">
        <v>14</v>
      </c>
      <c r="J9" s="247" t="s">
        <v>12</v>
      </c>
      <c r="K9" s="317" t="s">
        <v>15</v>
      </c>
      <c r="L9" s="247" t="s">
        <v>12</v>
      </c>
      <c r="M9" s="318" t="s">
        <v>16</v>
      </c>
      <c r="N9" s="248" t="s">
        <v>12</v>
      </c>
      <c r="O9" s="42" t="s">
        <v>17</v>
      </c>
      <c r="P9" s="41" t="s">
        <v>55</v>
      </c>
      <c r="Q9" s="40" t="s">
        <v>18</v>
      </c>
    </row>
    <row r="10" spans="1:18" s="46" customFormat="1" ht="15.75" customHeight="1">
      <c r="A10" s="279">
        <v>1232521</v>
      </c>
      <c r="B10" s="378" t="s">
        <v>156</v>
      </c>
      <c r="C10" s="322" t="s">
        <v>157</v>
      </c>
      <c r="D10" s="288" t="s">
        <v>86</v>
      </c>
      <c r="E10" s="283">
        <v>5</v>
      </c>
      <c r="F10" s="341">
        <f>VLOOKUP(E10*(-1),VIT,2)</f>
        <v>17</v>
      </c>
      <c r="G10" s="283" t="s">
        <v>98</v>
      </c>
      <c r="H10" s="341">
        <v>0</v>
      </c>
      <c r="I10" s="295"/>
      <c r="J10" s="342">
        <v>0</v>
      </c>
      <c r="K10" s="295">
        <v>11.2</v>
      </c>
      <c r="L10" s="342">
        <f aca="true" t="shared" si="0" ref="L10:L22">VLOOKUP(K10,PENT,2)</f>
        <v>27</v>
      </c>
      <c r="M10" s="301">
        <v>10.5</v>
      </c>
      <c r="N10" s="343">
        <f aca="true" t="shared" si="1" ref="N10:N49">VLOOKUP(M10,MB,2)</f>
        <v>31</v>
      </c>
      <c r="O10" s="344">
        <f aca="true" t="shared" si="2" ref="O10:O50">F10+H10+J10+L10+N10</f>
        <v>75</v>
      </c>
      <c r="P10" s="457">
        <v>1</v>
      </c>
      <c r="Q10" s="348" t="s">
        <v>49</v>
      </c>
      <c r="R10" s="6"/>
    </row>
    <row r="11" spans="1:17" ht="15.75" customHeight="1">
      <c r="A11" s="279">
        <v>1512544</v>
      </c>
      <c r="B11" s="378" t="s">
        <v>184</v>
      </c>
      <c r="C11" s="322" t="s">
        <v>185</v>
      </c>
      <c r="D11" s="288" t="s">
        <v>113</v>
      </c>
      <c r="E11" s="283" t="s">
        <v>98</v>
      </c>
      <c r="F11" s="341">
        <v>0</v>
      </c>
      <c r="G11" s="283">
        <v>5.6</v>
      </c>
      <c r="H11" s="341">
        <f>VLOOKUP(G11*(-1),HAIES,2)</f>
        <v>27</v>
      </c>
      <c r="I11" s="295"/>
      <c r="J11" s="342">
        <v>0</v>
      </c>
      <c r="K11" s="295">
        <v>9.8</v>
      </c>
      <c r="L11" s="342">
        <f t="shared" si="0"/>
        <v>20</v>
      </c>
      <c r="M11" s="301">
        <v>8.1</v>
      </c>
      <c r="N11" s="343">
        <f t="shared" si="1"/>
        <v>27</v>
      </c>
      <c r="O11" s="344">
        <f t="shared" si="2"/>
        <v>74</v>
      </c>
      <c r="P11" s="457">
        <v>2</v>
      </c>
      <c r="Q11" s="348" t="s">
        <v>49</v>
      </c>
    </row>
    <row r="12" spans="1:17" ht="15.75" customHeight="1">
      <c r="A12" s="279">
        <v>1320095</v>
      </c>
      <c r="B12" s="378" t="s">
        <v>180</v>
      </c>
      <c r="C12" s="322" t="s">
        <v>182</v>
      </c>
      <c r="D12" s="288" t="s">
        <v>113</v>
      </c>
      <c r="E12" s="283" t="s">
        <v>98</v>
      </c>
      <c r="F12" s="341">
        <v>0</v>
      </c>
      <c r="G12" s="283">
        <v>6</v>
      </c>
      <c r="H12" s="341">
        <f>VLOOKUP(G12*(-1),HAIES,2)</f>
        <v>21</v>
      </c>
      <c r="I12" s="295"/>
      <c r="J12" s="342">
        <v>0</v>
      </c>
      <c r="K12" s="295">
        <v>10.5</v>
      </c>
      <c r="L12" s="342">
        <f t="shared" si="0"/>
        <v>24</v>
      </c>
      <c r="M12" s="301">
        <v>8.45</v>
      </c>
      <c r="N12" s="343">
        <f t="shared" si="1"/>
        <v>28</v>
      </c>
      <c r="O12" s="344">
        <f t="shared" si="2"/>
        <v>73</v>
      </c>
      <c r="P12" s="457">
        <v>3</v>
      </c>
      <c r="Q12" s="348" t="s">
        <v>49</v>
      </c>
    </row>
    <row r="13" spans="1:17" ht="15.75" customHeight="1">
      <c r="A13" s="450">
        <v>1497450</v>
      </c>
      <c r="B13" s="322" t="s">
        <v>125</v>
      </c>
      <c r="C13" s="321" t="s">
        <v>126</v>
      </c>
      <c r="D13" s="288" t="s">
        <v>86</v>
      </c>
      <c r="E13" s="283" t="s">
        <v>98</v>
      </c>
      <c r="F13" s="341">
        <v>0</v>
      </c>
      <c r="G13" s="283">
        <v>5.9</v>
      </c>
      <c r="H13" s="341">
        <f>VLOOKUP(G13*(-1),HAIES,2)</f>
        <v>23</v>
      </c>
      <c r="I13" s="295"/>
      <c r="J13" s="342">
        <v>0</v>
      </c>
      <c r="K13" s="295">
        <v>10.5</v>
      </c>
      <c r="L13" s="342">
        <f t="shared" si="0"/>
        <v>24</v>
      </c>
      <c r="M13" s="301">
        <v>7.2</v>
      </c>
      <c r="N13" s="343">
        <f t="shared" si="1"/>
        <v>25</v>
      </c>
      <c r="O13" s="344">
        <f t="shared" si="2"/>
        <v>72</v>
      </c>
      <c r="P13" s="346">
        <v>4</v>
      </c>
      <c r="Q13" s="348" t="s">
        <v>49</v>
      </c>
    </row>
    <row r="14" spans="1:17" ht="15.75" customHeight="1">
      <c r="A14" s="379">
        <v>1246290</v>
      </c>
      <c r="B14" s="380" t="s">
        <v>328</v>
      </c>
      <c r="C14" s="380" t="s">
        <v>336</v>
      </c>
      <c r="D14" s="288" t="s">
        <v>191</v>
      </c>
      <c r="E14" s="283" t="s">
        <v>98</v>
      </c>
      <c r="F14" s="341">
        <v>0</v>
      </c>
      <c r="G14" s="283">
        <v>6</v>
      </c>
      <c r="H14" s="341">
        <f>VLOOKUP(G14*(-1),HAIES,2)</f>
        <v>21</v>
      </c>
      <c r="I14" s="295"/>
      <c r="J14" s="342">
        <v>0</v>
      </c>
      <c r="K14" s="295">
        <v>10</v>
      </c>
      <c r="L14" s="342">
        <f t="shared" si="0"/>
        <v>21</v>
      </c>
      <c r="M14" s="301">
        <v>8.9</v>
      </c>
      <c r="N14" s="343">
        <f t="shared" si="1"/>
        <v>29</v>
      </c>
      <c r="O14" s="344">
        <f t="shared" si="2"/>
        <v>71</v>
      </c>
      <c r="P14" s="346">
        <v>5</v>
      </c>
      <c r="Q14" s="348" t="s">
        <v>49</v>
      </c>
    </row>
    <row r="15" spans="1:17" ht="15.75" customHeight="1">
      <c r="A15" s="450">
        <v>1489152</v>
      </c>
      <c r="B15" s="322" t="s">
        <v>161</v>
      </c>
      <c r="C15" s="321" t="s">
        <v>128</v>
      </c>
      <c r="D15" s="288" t="s">
        <v>86</v>
      </c>
      <c r="E15" s="283">
        <v>5.2</v>
      </c>
      <c r="F15" s="341">
        <f>VLOOKUP(E15*(-1),VIT,2)</f>
        <v>14</v>
      </c>
      <c r="G15" s="283" t="s">
        <v>98</v>
      </c>
      <c r="H15" s="341">
        <v>0</v>
      </c>
      <c r="I15" s="295"/>
      <c r="J15" s="342">
        <v>0</v>
      </c>
      <c r="K15" s="295">
        <v>10.8</v>
      </c>
      <c r="L15" s="342">
        <f t="shared" si="0"/>
        <v>25</v>
      </c>
      <c r="M15" s="301">
        <v>10.1</v>
      </c>
      <c r="N15" s="343">
        <f t="shared" si="1"/>
        <v>30</v>
      </c>
      <c r="O15" s="344">
        <f t="shared" si="2"/>
        <v>69</v>
      </c>
      <c r="P15" s="346">
        <v>6</v>
      </c>
      <c r="Q15" s="348" t="s">
        <v>49</v>
      </c>
    </row>
    <row r="16" spans="1:18" ht="15.75" customHeight="1">
      <c r="A16" s="279">
        <v>1316188</v>
      </c>
      <c r="B16" s="378" t="s">
        <v>148</v>
      </c>
      <c r="C16" s="322" t="s">
        <v>149</v>
      </c>
      <c r="D16" s="288" t="s">
        <v>86</v>
      </c>
      <c r="E16" s="283">
        <v>4.9</v>
      </c>
      <c r="F16" s="341">
        <f>VLOOKUP(E16*(-1),VIT,2)</f>
        <v>19</v>
      </c>
      <c r="G16" s="283" t="s">
        <v>98</v>
      </c>
      <c r="H16" s="341">
        <v>0</v>
      </c>
      <c r="I16" s="295"/>
      <c r="J16" s="342">
        <v>0</v>
      </c>
      <c r="K16" s="295">
        <v>10.15</v>
      </c>
      <c r="L16" s="342">
        <f t="shared" si="0"/>
        <v>22</v>
      </c>
      <c r="M16" s="301">
        <v>8.1</v>
      </c>
      <c r="N16" s="343">
        <f t="shared" si="1"/>
        <v>27</v>
      </c>
      <c r="O16" s="344">
        <f t="shared" si="2"/>
        <v>68</v>
      </c>
      <c r="P16" s="346">
        <v>7</v>
      </c>
      <c r="Q16" s="348" t="s">
        <v>49</v>
      </c>
      <c r="R16" s="210"/>
    </row>
    <row r="17" spans="1:17" ht="15.75" customHeight="1">
      <c r="A17" s="379">
        <v>1583556</v>
      </c>
      <c r="B17" s="380" t="s">
        <v>270</v>
      </c>
      <c r="C17" s="380" t="s">
        <v>155</v>
      </c>
      <c r="D17" s="288" t="s">
        <v>186</v>
      </c>
      <c r="E17" s="283" t="s">
        <v>98</v>
      </c>
      <c r="F17" s="341">
        <v>0</v>
      </c>
      <c r="G17" s="283">
        <v>5.9</v>
      </c>
      <c r="H17" s="341">
        <f>VLOOKUP(G17*(-1),HAIES,2)</f>
        <v>23</v>
      </c>
      <c r="I17" s="295"/>
      <c r="J17" s="342">
        <v>0</v>
      </c>
      <c r="K17" s="295">
        <v>9.6</v>
      </c>
      <c r="L17" s="342">
        <f t="shared" si="0"/>
        <v>19</v>
      </c>
      <c r="M17" s="301">
        <v>7.1</v>
      </c>
      <c r="N17" s="343">
        <f t="shared" si="1"/>
        <v>25</v>
      </c>
      <c r="O17" s="344">
        <f t="shared" si="2"/>
        <v>67</v>
      </c>
      <c r="P17" s="346">
        <v>8</v>
      </c>
      <c r="Q17" s="348" t="s">
        <v>49</v>
      </c>
    </row>
    <row r="18" spans="1:17" ht="15.75" customHeight="1">
      <c r="A18" s="279">
        <v>1592249</v>
      </c>
      <c r="B18" s="378" t="s">
        <v>297</v>
      </c>
      <c r="C18" s="322" t="s">
        <v>298</v>
      </c>
      <c r="D18" s="288" t="s">
        <v>113</v>
      </c>
      <c r="E18" s="283">
        <v>5.3</v>
      </c>
      <c r="F18" s="341">
        <f>VLOOKUP(E18*(-1),VIT,2)</f>
        <v>13</v>
      </c>
      <c r="G18" s="283" t="s">
        <v>98</v>
      </c>
      <c r="H18" s="341">
        <v>0</v>
      </c>
      <c r="I18" s="295"/>
      <c r="J18" s="342">
        <v>0</v>
      </c>
      <c r="K18" s="295">
        <v>10.5</v>
      </c>
      <c r="L18" s="342">
        <f t="shared" si="0"/>
        <v>24</v>
      </c>
      <c r="M18" s="301">
        <v>9.3</v>
      </c>
      <c r="N18" s="343">
        <f t="shared" si="1"/>
        <v>29</v>
      </c>
      <c r="O18" s="344">
        <f t="shared" si="2"/>
        <v>66</v>
      </c>
      <c r="P18" s="346">
        <v>9</v>
      </c>
      <c r="Q18" s="348" t="s">
        <v>49</v>
      </c>
    </row>
    <row r="19" spans="1:17" ht="15.75" customHeight="1">
      <c r="A19" s="279">
        <v>1583519</v>
      </c>
      <c r="B19" s="378" t="s">
        <v>237</v>
      </c>
      <c r="C19" s="322" t="s">
        <v>238</v>
      </c>
      <c r="D19" s="288" t="s">
        <v>86</v>
      </c>
      <c r="E19" s="283" t="s">
        <v>98</v>
      </c>
      <c r="F19" s="341">
        <v>0</v>
      </c>
      <c r="G19" s="283">
        <v>6.3</v>
      </c>
      <c r="H19" s="341">
        <f>VLOOKUP(G19*(-1),HAIES,2)</f>
        <v>18</v>
      </c>
      <c r="I19" s="295"/>
      <c r="J19" s="342">
        <v>0</v>
      </c>
      <c r="K19" s="295">
        <v>9.53</v>
      </c>
      <c r="L19" s="342">
        <f t="shared" si="0"/>
        <v>19</v>
      </c>
      <c r="M19" s="301">
        <v>8.7</v>
      </c>
      <c r="N19" s="343">
        <f t="shared" si="1"/>
        <v>28</v>
      </c>
      <c r="O19" s="344">
        <f t="shared" si="2"/>
        <v>65</v>
      </c>
      <c r="P19" s="346">
        <v>10</v>
      </c>
      <c r="Q19" s="348" t="s">
        <v>49</v>
      </c>
    </row>
    <row r="20" spans="1:17" ht="15.75" customHeight="1">
      <c r="A20" s="450">
        <v>1308497</v>
      </c>
      <c r="B20" s="322" t="s">
        <v>138</v>
      </c>
      <c r="C20" s="321" t="s">
        <v>134</v>
      </c>
      <c r="D20" s="288" t="s">
        <v>86</v>
      </c>
      <c r="E20" s="283" t="s">
        <v>98</v>
      </c>
      <c r="F20" s="341">
        <v>0</v>
      </c>
      <c r="G20" s="283">
        <v>6.1</v>
      </c>
      <c r="H20" s="341">
        <f>VLOOKUP(G20*(-1),HAIES,2)</f>
        <v>20</v>
      </c>
      <c r="I20" s="295"/>
      <c r="J20" s="342">
        <v>0</v>
      </c>
      <c r="K20" s="295">
        <v>9.35</v>
      </c>
      <c r="L20" s="342">
        <f t="shared" si="0"/>
        <v>18</v>
      </c>
      <c r="M20" s="301">
        <v>7.1</v>
      </c>
      <c r="N20" s="343">
        <f t="shared" si="1"/>
        <v>25</v>
      </c>
      <c r="O20" s="344">
        <f t="shared" si="2"/>
        <v>63</v>
      </c>
      <c r="P20" s="346">
        <v>11</v>
      </c>
      <c r="Q20" s="348" t="s">
        <v>49</v>
      </c>
    </row>
    <row r="21" spans="1:17" ht="15.75" customHeight="1">
      <c r="A21" s="450">
        <v>1489043</v>
      </c>
      <c r="B21" s="322" t="s">
        <v>150</v>
      </c>
      <c r="C21" s="321" t="s">
        <v>151</v>
      </c>
      <c r="D21" s="288" t="s">
        <v>86</v>
      </c>
      <c r="E21" s="283">
        <v>5.2</v>
      </c>
      <c r="F21" s="341">
        <f>VLOOKUP(E21*(-1),VIT,2)</f>
        <v>14</v>
      </c>
      <c r="G21" s="283" t="s">
        <v>98</v>
      </c>
      <c r="H21" s="341">
        <v>0</v>
      </c>
      <c r="I21" s="295"/>
      <c r="J21" s="342">
        <v>0</v>
      </c>
      <c r="K21" s="295">
        <v>9.6</v>
      </c>
      <c r="L21" s="342">
        <f t="shared" si="0"/>
        <v>19</v>
      </c>
      <c r="M21" s="301">
        <v>8.85</v>
      </c>
      <c r="N21" s="343">
        <f t="shared" si="1"/>
        <v>29</v>
      </c>
      <c r="O21" s="344">
        <f t="shared" si="2"/>
        <v>62</v>
      </c>
      <c r="P21" s="346">
        <v>12</v>
      </c>
      <c r="Q21" s="348" t="s">
        <v>49</v>
      </c>
    </row>
    <row r="22" spans="1:17" ht="15.75" customHeight="1">
      <c r="A22" s="450">
        <v>1489175</v>
      </c>
      <c r="B22" s="322" t="s">
        <v>152</v>
      </c>
      <c r="C22" s="321" t="s">
        <v>153</v>
      </c>
      <c r="D22" s="288" t="s">
        <v>86</v>
      </c>
      <c r="E22" s="283">
        <v>5.2</v>
      </c>
      <c r="F22" s="341">
        <f>VLOOKUP(E22*(-1),VIT,2)</f>
        <v>14</v>
      </c>
      <c r="G22" s="283" t="s">
        <v>98</v>
      </c>
      <c r="H22" s="341">
        <v>0</v>
      </c>
      <c r="I22" s="295"/>
      <c r="J22" s="342">
        <v>0</v>
      </c>
      <c r="K22" s="295">
        <v>9.7</v>
      </c>
      <c r="L22" s="342">
        <f t="shared" si="0"/>
        <v>20</v>
      </c>
      <c r="M22" s="301">
        <v>8</v>
      </c>
      <c r="N22" s="343">
        <f t="shared" si="1"/>
        <v>27</v>
      </c>
      <c r="O22" s="344">
        <f t="shared" si="2"/>
        <v>61</v>
      </c>
      <c r="P22" s="346">
        <v>13</v>
      </c>
      <c r="Q22" s="348" t="s">
        <v>49</v>
      </c>
    </row>
    <row r="23" spans="1:17" ht="15.75" customHeight="1">
      <c r="A23" s="379">
        <v>1582053</v>
      </c>
      <c r="B23" s="380" t="s">
        <v>251</v>
      </c>
      <c r="C23" s="380" t="s">
        <v>163</v>
      </c>
      <c r="D23" s="288" t="s">
        <v>191</v>
      </c>
      <c r="E23" s="283" t="s">
        <v>98</v>
      </c>
      <c r="F23" s="341">
        <v>0</v>
      </c>
      <c r="G23" s="283">
        <v>6.2</v>
      </c>
      <c r="H23" s="341">
        <f>VLOOKUP(G23*(-1),HAIES,2)</f>
        <v>19</v>
      </c>
      <c r="I23" s="295">
        <v>1.09</v>
      </c>
      <c r="J23" s="342">
        <f>VLOOKUP(I23,HAUT,2)</f>
        <v>13</v>
      </c>
      <c r="K23" s="295"/>
      <c r="L23" s="342">
        <v>0</v>
      </c>
      <c r="M23" s="301">
        <v>8.25</v>
      </c>
      <c r="N23" s="343">
        <f t="shared" si="1"/>
        <v>28</v>
      </c>
      <c r="O23" s="344">
        <f t="shared" si="2"/>
        <v>60</v>
      </c>
      <c r="P23" s="346">
        <v>14</v>
      </c>
      <c r="Q23" s="348" t="s">
        <v>49</v>
      </c>
    </row>
    <row r="24" spans="1:17" ht="15.75" customHeight="1">
      <c r="A24" s="379">
        <v>1573028</v>
      </c>
      <c r="B24" s="380" t="s">
        <v>345</v>
      </c>
      <c r="C24" s="380" t="s">
        <v>160</v>
      </c>
      <c r="D24" s="288" t="s">
        <v>191</v>
      </c>
      <c r="E24" s="283" t="s">
        <v>98</v>
      </c>
      <c r="F24" s="341">
        <v>0</v>
      </c>
      <c r="G24" s="283">
        <v>6.7</v>
      </c>
      <c r="H24" s="341">
        <f>VLOOKUP(G24*(-1),HAIES,2)</f>
        <v>14</v>
      </c>
      <c r="I24" s="295"/>
      <c r="J24" s="342">
        <v>0</v>
      </c>
      <c r="K24" s="295">
        <v>9.2</v>
      </c>
      <c r="L24" s="342">
        <f>VLOOKUP(K24,PENT,2)</f>
        <v>17</v>
      </c>
      <c r="M24" s="301">
        <v>7.7</v>
      </c>
      <c r="N24" s="343">
        <f t="shared" si="1"/>
        <v>27</v>
      </c>
      <c r="O24" s="344">
        <f t="shared" si="2"/>
        <v>58</v>
      </c>
      <c r="P24" s="346">
        <v>15</v>
      </c>
      <c r="Q24" s="348" t="s">
        <v>49</v>
      </c>
    </row>
    <row r="25" spans="1:17" ht="15.75" customHeight="1">
      <c r="A25" s="279">
        <v>1593988</v>
      </c>
      <c r="B25" s="378" t="s">
        <v>292</v>
      </c>
      <c r="C25" s="322" t="s">
        <v>293</v>
      </c>
      <c r="D25" s="288" t="s">
        <v>113</v>
      </c>
      <c r="E25" s="283">
        <v>5.1</v>
      </c>
      <c r="F25" s="341">
        <f>VLOOKUP(E25*(-1),VIT,2)</f>
        <v>16</v>
      </c>
      <c r="G25" s="283" t="s">
        <v>98</v>
      </c>
      <c r="H25" s="341">
        <v>0</v>
      </c>
      <c r="I25" s="295"/>
      <c r="J25" s="342">
        <v>0</v>
      </c>
      <c r="K25" s="295">
        <v>9.2</v>
      </c>
      <c r="L25" s="342">
        <f>VLOOKUP(K25,PENT,2)</f>
        <v>17</v>
      </c>
      <c r="M25" s="301">
        <v>7.15</v>
      </c>
      <c r="N25" s="343">
        <f t="shared" si="1"/>
        <v>25</v>
      </c>
      <c r="O25" s="344">
        <f t="shared" si="2"/>
        <v>58</v>
      </c>
      <c r="P25" s="346">
        <v>15</v>
      </c>
      <c r="Q25" s="348" t="s">
        <v>49</v>
      </c>
    </row>
    <row r="26" spans="1:17" ht="15.75" customHeight="1">
      <c r="A26" s="279">
        <v>1412369</v>
      </c>
      <c r="B26" s="378" t="s">
        <v>323</v>
      </c>
      <c r="C26" s="322" t="s">
        <v>324</v>
      </c>
      <c r="D26" s="288" t="s">
        <v>279</v>
      </c>
      <c r="E26" s="283" t="s">
        <v>98</v>
      </c>
      <c r="F26" s="341">
        <v>0</v>
      </c>
      <c r="G26" s="283">
        <v>6.7</v>
      </c>
      <c r="H26" s="341">
        <f>VLOOKUP(G26*(-1),HAIES,2)</f>
        <v>14</v>
      </c>
      <c r="I26" s="295"/>
      <c r="J26" s="342">
        <v>0</v>
      </c>
      <c r="K26" s="295">
        <v>9</v>
      </c>
      <c r="L26" s="342">
        <f>VLOOKUP(K26,PENT,2)</f>
        <v>16</v>
      </c>
      <c r="M26" s="301">
        <v>7.7</v>
      </c>
      <c r="N26" s="343">
        <f t="shared" si="1"/>
        <v>27</v>
      </c>
      <c r="O26" s="344">
        <f t="shared" si="2"/>
        <v>57</v>
      </c>
      <c r="P26" s="346">
        <v>17</v>
      </c>
      <c r="Q26" s="348" t="s">
        <v>49</v>
      </c>
    </row>
    <row r="27" spans="1:17" ht="15.75" customHeight="1">
      <c r="A27" s="379">
        <v>1240140</v>
      </c>
      <c r="B27" s="380" t="s">
        <v>244</v>
      </c>
      <c r="C27" s="380" t="s">
        <v>162</v>
      </c>
      <c r="D27" s="288" t="s">
        <v>191</v>
      </c>
      <c r="E27" s="283">
        <v>5</v>
      </c>
      <c r="F27" s="341">
        <f>VLOOKUP(E27*(-1),VIT,2)</f>
        <v>17</v>
      </c>
      <c r="G27" s="283" t="s">
        <v>98</v>
      </c>
      <c r="H27" s="341">
        <v>0</v>
      </c>
      <c r="I27" s="295">
        <v>1.05</v>
      </c>
      <c r="J27" s="342">
        <f>VLOOKUP(I27,HAUT,2)</f>
        <v>9</v>
      </c>
      <c r="K27" s="295"/>
      <c r="L27" s="342">
        <v>0</v>
      </c>
      <c r="M27" s="301">
        <v>10.05</v>
      </c>
      <c r="N27" s="343">
        <f t="shared" si="1"/>
        <v>30</v>
      </c>
      <c r="O27" s="344">
        <f t="shared" si="2"/>
        <v>56</v>
      </c>
      <c r="P27" s="346">
        <v>18</v>
      </c>
      <c r="Q27" s="348" t="s">
        <v>49</v>
      </c>
    </row>
    <row r="28" spans="1:17" ht="15.75" customHeight="1">
      <c r="A28" s="279">
        <v>1475698</v>
      </c>
      <c r="B28" s="378" t="s">
        <v>311</v>
      </c>
      <c r="C28" s="322" t="s">
        <v>325</v>
      </c>
      <c r="D28" s="288" t="s">
        <v>279</v>
      </c>
      <c r="E28" s="283">
        <v>5.5</v>
      </c>
      <c r="F28" s="341">
        <f>VLOOKUP(E28*(-1),VIT,2)</f>
        <v>11</v>
      </c>
      <c r="G28" s="283" t="s">
        <v>98</v>
      </c>
      <c r="H28" s="341">
        <v>0</v>
      </c>
      <c r="I28" s="295"/>
      <c r="J28" s="342">
        <v>0</v>
      </c>
      <c r="K28" s="295">
        <v>9.7</v>
      </c>
      <c r="L28" s="342">
        <f>VLOOKUP(K28,PENT,2)</f>
        <v>20</v>
      </c>
      <c r="M28" s="301">
        <v>7.05</v>
      </c>
      <c r="N28" s="343">
        <f t="shared" si="1"/>
        <v>24</v>
      </c>
      <c r="O28" s="344">
        <f t="shared" si="2"/>
        <v>55</v>
      </c>
      <c r="P28" s="346">
        <v>19</v>
      </c>
      <c r="Q28" s="348" t="s">
        <v>49</v>
      </c>
    </row>
    <row r="29" spans="1:17" ht="15.75" customHeight="1">
      <c r="A29" s="450">
        <v>1320093</v>
      </c>
      <c r="B29" s="322" t="s">
        <v>180</v>
      </c>
      <c r="C29" s="321" t="s">
        <v>181</v>
      </c>
      <c r="D29" s="288" t="s">
        <v>113</v>
      </c>
      <c r="E29" s="283" t="s">
        <v>98</v>
      </c>
      <c r="F29" s="341">
        <v>0</v>
      </c>
      <c r="G29" s="283">
        <v>7.2</v>
      </c>
      <c r="H29" s="341">
        <f>VLOOKUP(G29*(-1),HAIES,2)</f>
        <v>11</v>
      </c>
      <c r="I29" s="295"/>
      <c r="J29" s="342">
        <v>0</v>
      </c>
      <c r="K29" s="295">
        <v>9</v>
      </c>
      <c r="L29" s="342">
        <f>VLOOKUP(K29,PENT,2)</f>
        <v>16</v>
      </c>
      <c r="M29" s="301">
        <v>8.25</v>
      </c>
      <c r="N29" s="343">
        <f t="shared" si="1"/>
        <v>28</v>
      </c>
      <c r="O29" s="344">
        <f t="shared" si="2"/>
        <v>55</v>
      </c>
      <c r="P29" s="346">
        <v>19</v>
      </c>
      <c r="Q29" s="348" t="s">
        <v>49</v>
      </c>
    </row>
    <row r="30" spans="1:17" ht="15.75" customHeight="1">
      <c r="A30" s="279">
        <v>1321351</v>
      </c>
      <c r="B30" s="378" t="s">
        <v>121</v>
      </c>
      <c r="C30" s="322" t="s">
        <v>122</v>
      </c>
      <c r="D30" s="288" t="s">
        <v>86</v>
      </c>
      <c r="E30" s="283">
        <v>5.6</v>
      </c>
      <c r="F30" s="341">
        <f>VLOOKUP(E30*(-1),VIT,2)</f>
        <v>10</v>
      </c>
      <c r="G30" s="283" t="s">
        <v>98</v>
      </c>
      <c r="H30" s="341">
        <v>0</v>
      </c>
      <c r="I30" s="295"/>
      <c r="J30" s="342">
        <v>0</v>
      </c>
      <c r="K30" s="295">
        <v>8.95</v>
      </c>
      <c r="L30" s="342">
        <f>VLOOKUP(K30,PENT,2)</f>
        <v>16</v>
      </c>
      <c r="M30" s="301">
        <v>7.55</v>
      </c>
      <c r="N30" s="343">
        <f t="shared" si="1"/>
        <v>27</v>
      </c>
      <c r="O30" s="344">
        <f t="shared" si="2"/>
        <v>53</v>
      </c>
      <c r="P30" s="346">
        <v>21</v>
      </c>
      <c r="Q30" s="348" t="s">
        <v>49</v>
      </c>
    </row>
    <row r="31" spans="1:17" ht="15.75" customHeight="1">
      <c r="A31" s="379">
        <v>1380597</v>
      </c>
      <c r="B31" s="380" t="s">
        <v>337</v>
      </c>
      <c r="C31" s="380" t="s">
        <v>135</v>
      </c>
      <c r="D31" s="288" t="s">
        <v>191</v>
      </c>
      <c r="E31" s="283">
        <v>5.2</v>
      </c>
      <c r="F31" s="341">
        <f>VLOOKUP(E31*(-1),VIT,2)</f>
        <v>14</v>
      </c>
      <c r="G31" s="283" t="s">
        <v>98</v>
      </c>
      <c r="H31" s="341">
        <v>0</v>
      </c>
      <c r="I31" s="295">
        <v>1.05</v>
      </c>
      <c r="J31" s="342">
        <f>VLOOKUP(I31,HAUT,2)</f>
        <v>9</v>
      </c>
      <c r="K31" s="295"/>
      <c r="L31" s="342">
        <v>0</v>
      </c>
      <c r="M31" s="301">
        <v>8.95</v>
      </c>
      <c r="N31" s="343">
        <f t="shared" si="1"/>
        <v>29</v>
      </c>
      <c r="O31" s="344">
        <f t="shared" si="2"/>
        <v>52</v>
      </c>
      <c r="P31" s="346">
        <v>22</v>
      </c>
      <c r="Q31" s="348" t="s">
        <v>49</v>
      </c>
    </row>
    <row r="32" spans="1:17" ht="15.75" customHeight="1">
      <c r="A32" s="279">
        <v>1592115</v>
      </c>
      <c r="B32" s="378" t="s">
        <v>290</v>
      </c>
      <c r="C32" s="322" t="s">
        <v>291</v>
      </c>
      <c r="D32" s="288" t="s">
        <v>113</v>
      </c>
      <c r="E32" s="283">
        <v>5.3</v>
      </c>
      <c r="F32" s="341">
        <f>VLOOKUP(E32*(-1),VIT,2)</f>
        <v>13</v>
      </c>
      <c r="G32" s="283" t="s">
        <v>98</v>
      </c>
      <c r="H32" s="341">
        <v>0</v>
      </c>
      <c r="I32" s="295"/>
      <c r="J32" s="342">
        <v>0</v>
      </c>
      <c r="K32" s="295">
        <v>8.9</v>
      </c>
      <c r="L32" s="342">
        <f>VLOOKUP(K32,PENT,2)</f>
        <v>16</v>
      </c>
      <c r="M32" s="301">
        <v>6.5</v>
      </c>
      <c r="N32" s="343">
        <f t="shared" si="1"/>
        <v>21</v>
      </c>
      <c r="O32" s="344">
        <f t="shared" si="2"/>
        <v>50</v>
      </c>
      <c r="P32" s="346">
        <v>23</v>
      </c>
      <c r="Q32" s="348" t="s">
        <v>49</v>
      </c>
    </row>
    <row r="33" spans="1:17" ht="15.75" customHeight="1">
      <c r="A33" s="450">
        <v>1486586</v>
      </c>
      <c r="B33" s="322" t="s">
        <v>178</v>
      </c>
      <c r="C33" s="321" t="s">
        <v>179</v>
      </c>
      <c r="D33" s="288" t="s">
        <v>113</v>
      </c>
      <c r="E33" s="283" t="s">
        <v>98</v>
      </c>
      <c r="F33" s="341">
        <v>0</v>
      </c>
      <c r="G33" s="283">
        <v>6.5</v>
      </c>
      <c r="H33" s="341">
        <f>VLOOKUP(G33*(-1),HAIES,2)</f>
        <v>16</v>
      </c>
      <c r="I33" s="295">
        <v>1.01</v>
      </c>
      <c r="J33" s="342">
        <f>VLOOKUP(I33,HAUT,2)</f>
        <v>7</v>
      </c>
      <c r="K33" s="295"/>
      <c r="L33" s="342">
        <v>0</v>
      </c>
      <c r="M33" s="301">
        <v>7.9</v>
      </c>
      <c r="N33" s="343">
        <f t="shared" si="1"/>
        <v>27</v>
      </c>
      <c r="O33" s="344">
        <f t="shared" si="2"/>
        <v>50</v>
      </c>
      <c r="P33" s="346">
        <v>23</v>
      </c>
      <c r="Q33" s="348" t="s">
        <v>49</v>
      </c>
    </row>
    <row r="34" spans="1:17" ht="15.75" customHeight="1">
      <c r="A34" s="450">
        <v>1505774</v>
      </c>
      <c r="B34" s="322" t="s">
        <v>154</v>
      </c>
      <c r="C34" s="321" t="s">
        <v>155</v>
      </c>
      <c r="D34" s="288" t="s">
        <v>86</v>
      </c>
      <c r="E34" s="283">
        <v>5.3</v>
      </c>
      <c r="F34" s="341">
        <f>VLOOKUP(E34*(-1),VIT,2)</f>
        <v>13</v>
      </c>
      <c r="G34" s="283" t="s">
        <v>98</v>
      </c>
      <c r="H34" s="341">
        <v>0</v>
      </c>
      <c r="I34" s="295">
        <v>1.01</v>
      </c>
      <c r="J34" s="342">
        <f>VLOOKUP(I34,HAUT,2)</f>
        <v>7</v>
      </c>
      <c r="K34" s="295"/>
      <c r="L34" s="342">
        <v>0</v>
      </c>
      <c r="M34" s="301">
        <v>9.45</v>
      </c>
      <c r="N34" s="343">
        <f t="shared" si="1"/>
        <v>29</v>
      </c>
      <c r="O34" s="344">
        <f t="shared" si="2"/>
        <v>49</v>
      </c>
      <c r="P34" s="346">
        <v>25</v>
      </c>
      <c r="Q34" s="348" t="s">
        <v>49</v>
      </c>
    </row>
    <row r="35" spans="1:17" ht="15.75" customHeight="1">
      <c r="A35" s="279">
        <v>1412278</v>
      </c>
      <c r="B35" s="378" t="s">
        <v>295</v>
      </c>
      <c r="C35" s="322" t="s">
        <v>296</v>
      </c>
      <c r="D35" s="288" t="s">
        <v>113</v>
      </c>
      <c r="E35" s="283" t="s">
        <v>98</v>
      </c>
      <c r="F35" s="341">
        <v>0</v>
      </c>
      <c r="G35" s="283">
        <v>6.5</v>
      </c>
      <c r="H35" s="341">
        <f>VLOOKUP(G35*(-1),HAIES,2)</f>
        <v>16</v>
      </c>
      <c r="I35" s="295">
        <v>1.01</v>
      </c>
      <c r="J35" s="342">
        <f>VLOOKUP(I35,HAUT,2)</f>
        <v>7</v>
      </c>
      <c r="K35" s="295"/>
      <c r="L35" s="342">
        <v>0</v>
      </c>
      <c r="M35" s="301">
        <v>7.3</v>
      </c>
      <c r="N35" s="343">
        <f t="shared" si="1"/>
        <v>26</v>
      </c>
      <c r="O35" s="344">
        <f t="shared" si="2"/>
        <v>49</v>
      </c>
      <c r="P35" s="346">
        <v>25</v>
      </c>
      <c r="Q35" s="348" t="s">
        <v>49</v>
      </c>
    </row>
    <row r="36" spans="1:17" ht="15.75" customHeight="1">
      <c r="A36" s="379">
        <v>1573350</v>
      </c>
      <c r="B36" s="380" t="s">
        <v>252</v>
      </c>
      <c r="C36" s="380" t="s">
        <v>253</v>
      </c>
      <c r="D36" s="288" t="s">
        <v>191</v>
      </c>
      <c r="E36" s="283">
        <v>5.3</v>
      </c>
      <c r="F36" s="341">
        <f>VLOOKUP(E36*(-1),VIT,2)</f>
        <v>13</v>
      </c>
      <c r="G36" s="283" t="s">
        <v>98</v>
      </c>
      <c r="H36" s="341">
        <v>0</v>
      </c>
      <c r="I36" s="295"/>
      <c r="J36" s="342">
        <v>0</v>
      </c>
      <c r="K36" s="295">
        <v>8.8</v>
      </c>
      <c r="L36" s="342">
        <f>VLOOKUP(K36,PENT,2)</f>
        <v>15</v>
      </c>
      <c r="M36" s="301">
        <v>6.4</v>
      </c>
      <c r="N36" s="343">
        <f t="shared" si="1"/>
        <v>20</v>
      </c>
      <c r="O36" s="344">
        <f t="shared" si="2"/>
        <v>48</v>
      </c>
      <c r="P36" s="346">
        <v>27</v>
      </c>
      <c r="Q36" s="348" t="s">
        <v>49</v>
      </c>
    </row>
    <row r="37" spans="1:17" ht="15.75" customHeight="1">
      <c r="A37" s="279">
        <v>1520574</v>
      </c>
      <c r="B37" s="378" t="s">
        <v>326</v>
      </c>
      <c r="C37" s="322" t="s">
        <v>327</v>
      </c>
      <c r="D37" s="288" t="s">
        <v>279</v>
      </c>
      <c r="E37" s="283">
        <v>5.8</v>
      </c>
      <c r="F37" s="341">
        <f>VLOOKUP(E37*(-1),VIT,2)</f>
        <v>9</v>
      </c>
      <c r="G37" s="283" t="s">
        <v>98</v>
      </c>
      <c r="H37" s="341">
        <v>0</v>
      </c>
      <c r="I37" s="295"/>
      <c r="J37" s="342">
        <v>0</v>
      </c>
      <c r="K37" s="295">
        <v>8.5</v>
      </c>
      <c r="L37" s="342">
        <f>VLOOKUP(K37,PENT,2)</f>
        <v>14</v>
      </c>
      <c r="M37" s="301">
        <v>7.05</v>
      </c>
      <c r="N37" s="343">
        <f t="shared" si="1"/>
        <v>24</v>
      </c>
      <c r="O37" s="344">
        <f t="shared" si="2"/>
        <v>47</v>
      </c>
      <c r="P37" s="346">
        <v>28</v>
      </c>
      <c r="Q37" s="348" t="s">
        <v>49</v>
      </c>
    </row>
    <row r="38" spans="1:17" ht="15.75" customHeight="1">
      <c r="A38" s="450">
        <v>1600644</v>
      </c>
      <c r="B38" s="322" t="s">
        <v>239</v>
      </c>
      <c r="C38" s="321" t="s">
        <v>141</v>
      </c>
      <c r="D38" s="288" t="s">
        <v>86</v>
      </c>
      <c r="E38" s="283" t="s">
        <v>98</v>
      </c>
      <c r="F38" s="341">
        <v>0</v>
      </c>
      <c r="G38" s="283">
        <v>7.2</v>
      </c>
      <c r="H38" s="341">
        <f>VLOOKUP(G38*(-1),HAIES,2)</f>
        <v>11</v>
      </c>
      <c r="I38" s="295"/>
      <c r="J38" s="342">
        <v>0</v>
      </c>
      <c r="K38" s="295">
        <v>8.85</v>
      </c>
      <c r="L38" s="342">
        <f>VLOOKUP(K38,PENT,2)</f>
        <v>15</v>
      </c>
      <c r="M38" s="301">
        <v>6.35</v>
      </c>
      <c r="N38" s="343">
        <f t="shared" si="1"/>
        <v>20</v>
      </c>
      <c r="O38" s="344">
        <f t="shared" si="2"/>
        <v>46</v>
      </c>
      <c r="P38" s="346">
        <v>31</v>
      </c>
      <c r="Q38" s="348" t="s">
        <v>49</v>
      </c>
    </row>
    <row r="39" spans="1:17" ht="15.75" customHeight="1">
      <c r="A39" s="279">
        <v>1382787</v>
      </c>
      <c r="B39" s="378" t="s">
        <v>131</v>
      </c>
      <c r="C39" s="322" t="s">
        <v>132</v>
      </c>
      <c r="D39" s="288" t="s">
        <v>86</v>
      </c>
      <c r="E39" s="283">
        <v>5.7</v>
      </c>
      <c r="F39" s="341">
        <f>VLOOKUP(E39*(-1),VIT,2)</f>
        <v>9</v>
      </c>
      <c r="G39" s="283" t="s">
        <v>98</v>
      </c>
      <c r="H39" s="341">
        <v>0</v>
      </c>
      <c r="I39" s="295"/>
      <c r="J39" s="342">
        <v>0</v>
      </c>
      <c r="K39" s="295">
        <v>8.75</v>
      </c>
      <c r="L39" s="342">
        <f>VLOOKUP(K39,PENT,2)</f>
        <v>15</v>
      </c>
      <c r="M39" s="301">
        <v>6.6</v>
      </c>
      <c r="N39" s="343">
        <f t="shared" si="1"/>
        <v>22</v>
      </c>
      <c r="O39" s="344">
        <f t="shared" si="2"/>
        <v>46</v>
      </c>
      <c r="P39" s="346">
        <v>29</v>
      </c>
      <c r="Q39" s="348" t="s">
        <v>49</v>
      </c>
    </row>
    <row r="40" spans="1:17" ht="15.75" customHeight="1">
      <c r="A40" s="279">
        <v>1478952</v>
      </c>
      <c r="B40" s="378" t="s">
        <v>129</v>
      </c>
      <c r="C40" s="322" t="s">
        <v>130</v>
      </c>
      <c r="D40" s="288" t="s">
        <v>86</v>
      </c>
      <c r="E40" s="283" t="s">
        <v>98</v>
      </c>
      <c r="F40" s="341">
        <v>0</v>
      </c>
      <c r="G40" s="283">
        <v>6.9</v>
      </c>
      <c r="H40" s="341">
        <f>VLOOKUP(G40*(-1),HAIES,2)</f>
        <v>12</v>
      </c>
      <c r="I40" s="295"/>
      <c r="J40" s="342">
        <v>0</v>
      </c>
      <c r="K40" s="295">
        <v>8.6</v>
      </c>
      <c r="L40" s="342">
        <f>VLOOKUP(K40,PENT,2)</f>
        <v>14</v>
      </c>
      <c r="M40" s="301">
        <v>6.4</v>
      </c>
      <c r="N40" s="343">
        <f t="shared" si="1"/>
        <v>20</v>
      </c>
      <c r="O40" s="344">
        <f t="shared" si="2"/>
        <v>46</v>
      </c>
      <c r="P40" s="346">
        <v>29</v>
      </c>
      <c r="Q40" s="348" t="s">
        <v>49</v>
      </c>
    </row>
    <row r="41" spans="1:17" ht="15.75" customHeight="1">
      <c r="A41" s="279">
        <v>1320098</v>
      </c>
      <c r="B41" s="378" t="s">
        <v>165</v>
      </c>
      <c r="C41" s="322" t="s">
        <v>166</v>
      </c>
      <c r="D41" s="288" t="s">
        <v>113</v>
      </c>
      <c r="E41" s="283">
        <v>5.4</v>
      </c>
      <c r="F41" s="341">
        <f>VLOOKUP(E41*(-1),VIT,2)</f>
        <v>12</v>
      </c>
      <c r="G41" s="283" t="s">
        <v>98</v>
      </c>
      <c r="H41" s="341">
        <v>0</v>
      </c>
      <c r="I41" s="295">
        <v>1.01</v>
      </c>
      <c r="J41" s="342">
        <f>VLOOKUP(I41,HAUT,2)</f>
        <v>7</v>
      </c>
      <c r="K41" s="295"/>
      <c r="L41" s="342">
        <v>0</v>
      </c>
      <c r="M41" s="301">
        <v>7.55</v>
      </c>
      <c r="N41" s="343">
        <f t="shared" si="1"/>
        <v>27</v>
      </c>
      <c r="O41" s="344">
        <f t="shared" si="2"/>
        <v>46</v>
      </c>
      <c r="P41" s="346">
        <v>29</v>
      </c>
      <c r="Q41" s="348" t="s">
        <v>49</v>
      </c>
    </row>
    <row r="42" spans="1:17" ht="15.75" customHeight="1">
      <c r="A42" s="279">
        <v>1320087</v>
      </c>
      <c r="B42" s="378" t="s">
        <v>127</v>
      </c>
      <c r="C42" s="322" t="s">
        <v>289</v>
      </c>
      <c r="D42" s="288" t="s">
        <v>113</v>
      </c>
      <c r="E42" s="283">
        <v>5.4</v>
      </c>
      <c r="F42" s="341">
        <f>VLOOKUP(E42*(-1),VIT,2)</f>
        <v>12</v>
      </c>
      <c r="G42" s="283" t="s">
        <v>98</v>
      </c>
      <c r="H42" s="341">
        <v>0</v>
      </c>
      <c r="I42" s="295">
        <v>1.09</v>
      </c>
      <c r="J42" s="342">
        <f>VLOOKUP(I42,HAUT,2)</f>
        <v>13</v>
      </c>
      <c r="K42" s="295"/>
      <c r="L42" s="342">
        <v>0</v>
      </c>
      <c r="M42" s="301">
        <v>6</v>
      </c>
      <c r="N42" s="343">
        <f t="shared" si="1"/>
        <v>17</v>
      </c>
      <c r="O42" s="344">
        <f t="shared" si="2"/>
        <v>42</v>
      </c>
      <c r="P42" s="346">
        <v>32</v>
      </c>
      <c r="Q42" s="348" t="s">
        <v>49</v>
      </c>
    </row>
    <row r="43" spans="1:17" ht="15.75" customHeight="1">
      <c r="A43" s="379">
        <v>1264987</v>
      </c>
      <c r="B43" s="380" t="s">
        <v>349</v>
      </c>
      <c r="C43" s="380" t="s">
        <v>160</v>
      </c>
      <c r="D43" s="288" t="s">
        <v>191</v>
      </c>
      <c r="E43" s="283" t="s">
        <v>98</v>
      </c>
      <c r="F43" s="341">
        <v>0</v>
      </c>
      <c r="G43" s="283">
        <v>7.2</v>
      </c>
      <c r="H43" s="341">
        <f>VLOOKUP(G43*(-1),HAIES,2)</f>
        <v>11</v>
      </c>
      <c r="I43" s="295"/>
      <c r="J43" s="342">
        <v>0</v>
      </c>
      <c r="K43" s="295">
        <v>8.2</v>
      </c>
      <c r="L43" s="342">
        <f>VLOOKUP(K43,PENT,2)</f>
        <v>12</v>
      </c>
      <c r="M43" s="301">
        <v>6.05</v>
      </c>
      <c r="N43" s="343">
        <f t="shared" si="1"/>
        <v>17</v>
      </c>
      <c r="O43" s="344">
        <f t="shared" si="2"/>
        <v>40</v>
      </c>
      <c r="P43" s="346">
        <v>33</v>
      </c>
      <c r="Q43" s="348" t="s">
        <v>49</v>
      </c>
    </row>
    <row r="44" spans="1:17" ht="15.75" customHeight="1">
      <c r="A44" s="279">
        <v>1402241</v>
      </c>
      <c r="B44" s="378" t="s">
        <v>139</v>
      </c>
      <c r="C44" s="322" t="s">
        <v>140</v>
      </c>
      <c r="D44" s="288" t="s">
        <v>86</v>
      </c>
      <c r="E44" s="283">
        <v>5.4</v>
      </c>
      <c r="F44" s="341">
        <f>VLOOKUP(E44*(-1),VIT,2)</f>
        <v>12</v>
      </c>
      <c r="G44" s="283" t="s">
        <v>98</v>
      </c>
      <c r="H44" s="341">
        <v>0</v>
      </c>
      <c r="I44" s="295">
        <v>0.96</v>
      </c>
      <c r="J44" s="342">
        <f>VLOOKUP(I44,HAUT,2)</f>
        <v>3</v>
      </c>
      <c r="K44" s="295"/>
      <c r="L44" s="342">
        <v>0</v>
      </c>
      <c r="M44" s="301">
        <v>6.9</v>
      </c>
      <c r="N44" s="343">
        <f t="shared" si="1"/>
        <v>24</v>
      </c>
      <c r="O44" s="344">
        <f t="shared" si="2"/>
        <v>39</v>
      </c>
      <c r="P44" s="346">
        <v>34</v>
      </c>
      <c r="Q44" s="348" t="s">
        <v>49</v>
      </c>
    </row>
    <row r="45" spans="1:17" ht="15.75" customHeight="1">
      <c r="A45" s="379">
        <v>1573045</v>
      </c>
      <c r="B45" s="380" t="s">
        <v>335</v>
      </c>
      <c r="C45" s="380" t="s">
        <v>249</v>
      </c>
      <c r="D45" s="288" t="s">
        <v>191</v>
      </c>
      <c r="E45" s="283" t="s">
        <v>98</v>
      </c>
      <c r="F45" s="341">
        <v>0</v>
      </c>
      <c r="G45" s="283">
        <v>7.3</v>
      </c>
      <c r="H45" s="341">
        <f>VLOOKUP(G45*(-1),HAIES,2)</f>
        <v>10</v>
      </c>
      <c r="I45" s="295">
        <v>0.98</v>
      </c>
      <c r="J45" s="342">
        <f>VLOOKUP(I45,HAUT,2)</f>
        <v>3</v>
      </c>
      <c r="K45" s="295"/>
      <c r="L45" s="342">
        <v>0</v>
      </c>
      <c r="M45" s="301">
        <v>7</v>
      </c>
      <c r="N45" s="343">
        <f t="shared" si="1"/>
        <v>24</v>
      </c>
      <c r="O45" s="344">
        <f t="shared" si="2"/>
        <v>37</v>
      </c>
      <c r="P45" s="346">
        <v>35</v>
      </c>
      <c r="Q45" s="348" t="s">
        <v>49</v>
      </c>
    </row>
    <row r="46" spans="1:17" ht="15.75" customHeight="1">
      <c r="A46" s="450">
        <v>1405164</v>
      </c>
      <c r="B46" s="322" t="s">
        <v>158</v>
      </c>
      <c r="C46" s="321" t="s">
        <v>159</v>
      </c>
      <c r="D46" s="288" t="s">
        <v>86</v>
      </c>
      <c r="E46" s="283">
        <v>5.6</v>
      </c>
      <c r="F46" s="341">
        <f>VLOOKUP(E46*(-1),VIT,2)</f>
        <v>10</v>
      </c>
      <c r="G46" s="283" t="s">
        <v>98</v>
      </c>
      <c r="H46" s="341">
        <v>0</v>
      </c>
      <c r="I46" s="295">
        <v>1.01</v>
      </c>
      <c r="J46" s="342">
        <f>VLOOKUP(I46,HAUT,2)</f>
        <v>7</v>
      </c>
      <c r="K46" s="295"/>
      <c r="L46" s="342">
        <v>0</v>
      </c>
      <c r="M46" s="301">
        <v>6.35</v>
      </c>
      <c r="N46" s="343">
        <f t="shared" si="1"/>
        <v>20</v>
      </c>
      <c r="O46" s="344">
        <f t="shared" si="2"/>
        <v>37</v>
      </c>
      <c r="P46" s="346">
        <v>35</v>
      </c>
      <c r="Q46" s="348" t="s">
        <v>49</v>
      </c>
    </row>
    <row r="47" spans="1:17" ht="15.75" customHeight="1">
      <c r="A47" s="279">
        <v>1512573</v>
      </c>
      <c r="B47" s="378" t="s">
        <v>168</v>
      </c>
      <c r="C47" s="322" t="s">
        <v>169</v>
      </c>
      <c r="D47" s="288" t="s">
        <v>113</v>
      </c>
      <c r="E47" s="283">
        <v>5.8</v>
      </c>
      <c r="F47" s="341">
        <f>VLOOKUP(E47*(-1),VIT,2)</f>
        <v>9</v>
      </c>
      <c r="G47" s="283" t="s">
        <v>98</v>
      </c>
      <c r="H47" s="341">
        <v>0</v>
      </c>
      <c r="I47" s="295"/>
      <c r="J47" s="342">
        <v>0</v>
      </c>
      <c r="K47" s="295">
        <v>8.6</v>
      </c>
      <c r="L47" s="342">
        <f>VLOOKUP(K47,PENT,2)</f>
        <v>14</v>
      </c>
      <c r="M47" s="301">
        <v>5.6</v>
      </c>
      <c r="N47" s="343">
        <f t="shared" si="1"/>
        <v>13</v>
      </c>
      <c r="O47" s="344">
        <f t="shared" si="2"/>
        <v>36</v>
      </c>
      <c r="P47" s="346">
        <v>37</v>
      </c>
      <c r="Q47" s="348" t="s">
        <v>49</v>
      </c>
    </row>
    <row r="48" spans="1:17" ht="15.75" customHeight="1">
      <c r="A48" s="379">
        <v>1596052</v>
      </c>
      <c r="B48" s="380" t="s">
        <v>269</v>
      </c>
      <c r="C48" s="380" t="s">
        <v>211</v>
      </c>
      <c r="D48" s="288" t="s">
        <v>186</v>
      </c>
      <c r="E48" s="283">
        <v>6.3</v>
      </c>
      <c r="F48" s="341">
        <f>VLOOKUP(E48*(-1),VIT,2)</f>
        <v>6</v>
      </c>
      <c r="G48" s="283" t="s">
        <v>98</v>
      </c>
      <c r="H48" s="341">
        <v>0</v>
      </c>
      <c r="I48" s="295"/>
      <c r="J48" s="342">
        <v>0</v>
      </c>
      <c r="K48" s="295">
        <v>7.4</v>
      </c>
      <c r="L48" s="342">
        <f>VLOOKUP(K48,PENT,2)</f>
        <v>9</v>
      </c>
      <c r="M48" s="301">
        <v>6.3</v>
      </c>
      <c r="N48" s="343">
        <f t="shared" si="1"/>
        <v>20</v>
      </c>
      <c r="O48" s="344">
        <f t="shared" si="2"/>
        <v>35</v>
      </c>
      <c r="P48" s="346">
        <v>38</v>
      </c>
      <c r="Q48" s="348" t="s">
        <v>49</v>
      </c>
    </row>
    <row r="49" spans="1:17" ht="15.75" customHeight="1">
      <c r="A49" s="279">
        <v>1592241</v>
      </c>
      <c r="B49" s="378" t="s">
        <v>294</v>
      </c>
      <c r="C49" s="322" t="s">
        <v>133</v>
      </c>
      <c r="D49" s="288" t="s">
        <v>113</v>
      </c>
      <c r="E49" s="283">
        <v>6.1</v>
      </c>
      <c r="F49" s="341">
        <f>VLOOKUP(E49*(-1),VIT,2)</f>
        <v>7</v>
      </c>
      <c r="G49" s="283" t="s">
        <v>98</v>
      </c>
      <c r="H49" s="341">
        <v>0</v>
      </c>
      <c r="I49" s="295"/>
      <c r="J49" s="342">
        <v>0</v>
      </c>
      <c r="K49" s="295">
        <v>8.6</v>
      </c>
      <c r="L49" s="342">
        <f>VLOOKUP(K49,PENT,2)</f>
        <v>14</v>
      </c>
      <c r="M49" s="301">
        <v>5.25</v>
      </c>
      <c r="N49" s="343">
        <f t="shared" si="1"/>
        <v>11</v>
      </c>
      <c r="O49" s="344">
        <f t="shared" si="2"/>
        <v>32</v>
      </c>
      <c r="P49" s="346">
        <v>39</v>
      </c>
      <c r="Q49" s="348" t="s">
        <v>49</v>
      </c>
    </row>
    <row r="50" spans="1:17" ht="15.75" customHeight="1">
      <c r="A50" s="379">
        <v>1594584</v>
      </c>
      <c r="B50" s="380" t="s">
        <v>254</v>
      </c>
      <c r="C50" s="380" t="s">
        <v>338</v>
      </c>
      <c r="D50" s="288" t="s">
        <v>191</v>
      </c>
      <c r="E50" s="283" t="s">
        <v>98</v>
      </c>
      <c r="F50" s="341">
        <v>0</v>
      </c>
      <c r="G50" s="283">
        <v>11.6</v>
      </c>
      <c r="H50" s="341">
        <v>1</v>
      </c>
      <c r="I50" s="295"/>
      <c r="J50" s="342">
        <v>0</v>
      </c>
      <c r="K50" s="295">
        <v>7.05</v>
      </c>
      <c r="L50" s="342">
        <f>VLOOKUP(K50,PENT,2)</f>
        <v>8</v>
      </c>
      <c r="M50" s="301">
        <v>4.4</v>
      </c>
      <c r="N50" s="343">
        <v>1</v>
      </c>
      <c r="O50" s="344">
        <f t="shared" si="2"/>
        <v>10</v>
      </c>
      <c r="P50" s="346">
        <v>40</v>
      </c>
      <c r="Q50" s="348" t="s">
        <v>49</v>
      </c>
    </row>
  </sheetData>
  <sheetProtection/>
  <mergeCells count="4">
    <mergeCell ref="D2:L2"/>
    <mergeCell ref="D4:K4"/>
    <mergeCell ref="D6:G6"/>
    <mergeCell ref="D3:L3"/>
  </mergeCells>
  <printOptions gridLines="1" horizontalCentered="1"/>
  <pageMargins left="0" right="0" top="0.2" bottom="0.2" header="0.51" footer="0.51"/>
  <pageSetup fitToHeight="0" horizontalDpi="300" verticalDpi="300" orientation="portrait" paperSize="9" scale="80" r:id="rId1"/>
  <headerFooter alignWithMargins="0">
    <oddFooter xml:space="preserve">&amp;C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B1:G19"/>
  <sheetViews>
    <sheetView zoomScalePageLayoutView="0" workbookViewId="0" topLeftCell="A1">
      <selection activeCell="L11" sqref="L11"/>
    </sheetView>
  </sheetViews>
  <sheetFormatPr defaultColWidth="11.421875" defaultRowHeight="24" customHeight="1"/>
  <cols>
    <col min="1" max="1" width="5.28125" style="1" customWidth="1"/>
    <col min="2" max="2" width="20.57421875" style="1" customWidth="1"/>
    <col min="3" max="3" width="11.421875" style="1" customWidth="1"/>
    <col min="4" max="4" width="17.57421875" style="1" customWidth="1"/>
    <col min="5" max="5" width="14.57421875" style="1" bestFit="1" customWidth="1"/>
    <col min="6" max="16384" width="11.421875" style="1" customWidth="1"/>
  </cols>
  <sheetData>
    <row r="1" spans="2:7" s="4" customFormat="1" ht="24" customHeight="1" thickBot="1">
      <c r="B1" s="368"/>
      <c r="C1" s="369"/>
      <c r="D1" s="370"/>
      <c r="E1" s="369"/>
      <c r="F1" s="371"/>
      <c r="G1" s="3"/>
    </row>
    <row r="2" spans="2:7" s="4" customFormat="1" ht="24" customHeight="1">
      <c r="B2" s="480" t="s">
        <v>99</v>
      </c>
      <c r="C2" s="481"/>
      <c r="D2" s="481"/>
      <c r="E2" s="481"/>
      <c r="F2" s="482"/>
      <c r="G2" s="5"/>
    </row>
    <row r="3" spans="2:7" s="2" customFormat="1" ht="24" customHeight="1">
      <c r="B3" s="483" t="s">
        <v>52</v>
      </c>
      <c r="C3" s="484"/>
      <c r="D3" s="484"/>
      <c r="E3" s="484"/>
      <c r="F3" s="485"/>
      <c r="G3" s="5"/>
    </row>
    <row r="4" spans="2:7" ht="24" customHeight="1">
      <c r="B4" s="483" t="s">
        <v>92</v>
      </c>
      <c r="C4" s="484"/>
      <c r="D4" s="484"/>
      <c r="E4" s="484"/>
      <c r="F4" s="485"/>
      <c r="G4" s="5"/>
    </row>
    <row r="5" spans="2:6" ht="24" customHeight="1" thickBot="1">
      <c r="B5" s="486" t="s">
        <v>93</v>
      </c>
      <c r="C5" s="487"/>
      <c r="D5" s="487"/>
      <c r="E5" s="487"/>
      <c r="F5" s="488"/>
    </row>
    <row r="6" spans="2:6" ht="24" customHeight="1">
      <c r="B6" s="372"/>
      <c r="C6" s="372"/>
      <c r="D6" s="372"/>
      <c r="E6" s="372"/>
      <c r="F6" s="372"/>
    </row>
    <row r="7" spans="2:7" s="4" customFormat="1" ht="24" customHeight="1">
      <c r="B7" s="373" t="s">
        <v>0</v>
      </c>
      <c r="C7" s="373"/>
      <c r="D7" s="373"/>
      <c r="E7" s="374"/>
      <c r="F7" s="373"/>
      <c r="G7" s="1"/>
    </row>
    <row r="8" spans="2:6" ht="24" customHeight="1">
      <c r="B8" s="373" t="s">
        <v>1</v>
      </c>
      <c r="C8" s="373"/>
      <c r="D8" s="373"/>
      <c r="E8" s="373"/>
      <c r="F8" s="373"/>
    </row>
    <row r="9" spans="2:6" ht="24" customHeight="1">
      <c r="B9" s="373" t="s">
        <v>2</v>
      </c>
      <c r="C9" s="373"/>
      <c r="D9" s="373"/>
      <c r="E9" s="373"/>
      <c r="F9" s="373"/>
    </row>
    <row r="10" spans="2:6" ht="24" customHeight="1">
      <c r="B10" s="373"/>
      <c r="C10" s="373"/>
      <c r="D10" s="373"/>
      <c r="E10" s="373"/>
      <c r="F10" s="373"/>
    </row>
    <row r="11" spans="2:6" ht="24" customHeight="1">
      <c r="B11" s="489" t="s">
        <v>94</v>
      </c>
      <c r="C11" s="489"/>
      <c r="D11" s="489"/>
      <c r="E11" s="489"/>
      <c r="F11" s="489"/>
    </row>
    <row r="12" spans="2:6" ht="24" customHeight="1">
      <c r="B12" s="373" t="s">
        <v>4</v>
      </c>
      <c r="C12" s="373"/>
      <c r="D12" s="373" t="s">
        <v>95</v>
      </c>
      <c r="E12" s="373" t="s">
        <v>96</v>
      </c>
      <c r="F12" s="373"/>
    </row>
    <row r="13" spans="2:6" ht="24" customHeight="1">
      <c r="B13" s="373" t="s">
        <v>5</v>
      </c>
      <c r="C13" s="373"/>
      <c r="D13" s="373" t="s">
        <v>6</v>
      </c>
      <c r="E13" s="373" t="s">
        <v>7</v>
      </c>
      <c r="F13" s="373"/>
    </row>
    <row r="14" spans="2:6" ht="24" customHeight="1">
      <c r="B14" s="373"/>
      <c r="C14" s="373"/>
      <c r="D14" s="373"/>
      <c r="E14" s="373"/>
      <c r="F14" s="373"/>
    </row>
    <row r="15" spans="2:6" ht="24" customHeight="1">
      <c r="B15" s="489" t="s">
        <v>97</v>
      </c>
      <c r="C15" s="489"/>
      <c r="D15" s="489"/>
      <c r="E15" s="489"/>
      <c r="F15" s="489"/>
    </row>
    <row r="16" spans="2:6" ht="24" customHeight="1">
      <c r="B16" s="372"/>
      <c r="C16" s="372"/>
      <c r="D16" s="372"/>
      <c r="E16" s="372"/>
      <c r="F16" s="372"/>
    </row>
    <row r="17" spans="2:6" ht="24" customHeight="1">
      <c r="B17" s="479" t="s">
        <v>59</v>
      </c>
      <c r="C17" s="479"/>
      <c r="D17" s="479"/>
      <c r="E17" s="479"/>
      <c r="F17" s="479"/>
    </row>
    <row r="18" spans="2:7" s="4" customFormat="1" ht="24" customHeight="1">
      <c r="B18" s="375"/>
      <c r="C18" s="375"/>
      <c r="D18" s="375"/>
      <c r="E18" s="375"/>
      <c r="F18" s="373"/>
      <c r="G18" s="1"/>
    </row>
    <row r="19" spans="2:6" ht="24" customHeight="1">
      <c r="B19" s="375"/>
      <c r="C19" s="375"/>
      <c r="D19" s="375"/>
      <c r="E19" s="375"/>
      <c r="F19" s="373"/>
    </row>
  </sheetData>
  <sheetProtection/>
  <mergeCells count="7">
    <mergeCell ref="B17:F17"/>
    <mergeCell ref="B2:F2"/>
    <mergeCell ref="B3:F3"/>
    <mergeCell ref="B4:F4"/>
    <mergeCell ref="B5:F5"/>
    <mergeCell ref="B11:F11"/>
    <mergeCell ref="B15:F15"/>
  </mergeCells>
  <printOptions horizontalCentered="1"/>
  <pageMargins left="0" right="0" top="0.98" bottom="0.98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54"/>
  <sheetViews>
    <sheetView showGridLines="0" zoomScalePageLayoutView="0" workbookViewId="0" topLeftCell="C1">
      <selection activeCell="Z32" sqref="Z32"/>
    </sheetView>
  </sheetViews>
  <sheetFormatPr defaultColWidth="11.421875" defaultRowHeight="12.75"/>
  <cols>
    <col min="1" max="2" width="3.7109375" style="134" hidden="1" customWidth="1"/>
    <col min="3" max="3" width="3.7109375" style="134" customWidth="1"/>
    <col min="4" max="4" width="7.7109375" style="135" customWidth="1"/>
    <col min="5" max="5" width="3.7109375" style="136" customWidth="1"/>
    <col min="6" max="6" width="6.7109375" style="135" customWidth="1"/>
    <col min="7" max="7" width="3.7109375" style="136" customWidth="1"/>
    <col min="8" max="8" width="6.7109375" style="136" customWidth="1"/>
    <col min="9" max="9" width="3.7109375" style="133" customWidth="1"/>
    <col min="10" max="10" width="6.7109375" style="136" customWidth="1"/>
    <col min="11" max="11" width="3.7109375" style="133" customWidth="1"/>
    <col min="12" max="12" width="7.421875" style="137" customWidth="1"/>
    <col min="13" max="13" width="3.7109375" style="133" customWidth="1"/>
    <col min="14" max="14" width="11.421875" style="133" customWidth="1"/>
    <col min="15" max="15" width="7.7109375" style="135" customWidth="1"/>
    <col min="16" max="16" width="3.7109375" style="136" customWidth="1"/>
    <col min="17" max="17" width="6.7109375" style="135" customWidth="1"/>
    <col min="18" max="18" width="3.7109375" style="136" customWidth="1"/>
    <col min="19" max="19" width="6.7109375" style="137" customWidth="1"/>
    <col min="20" max="20" width="3.7109375" style="133" customWidth="1"/>
    <col min="21" max="21" width="6.7109375" style="137" customWidth="1"/>
    <col min="22" max="22" width="3.7109375" style="133" customWidth="1"/>
    <col min="23" max="23" width="7.421875" style="137" customWidth="1"/>
    <col min="24" max="24" width="3.7109375" style="133" customWidth="1"/>
    <col min="27" max="32" width="11.421875" style="133" customWidth="1"/>
    <col min="33" max="33" width="7.421875" style="138" customWidth="1"/>
    <col min="34" max="34" width="3.7109375" style="133" customWidth="1"/>
    <col min="35" max="16384" width="11.421875" style="133" customWidth="1"/>
  </cols>
  <sheetData>
    <row r="1" spans="1:22" ht="28.5" customHeight="1">
      <c r="A1" s="139"/>
      <c r="B1" s="139"/>
      <c r="C1" s="139"/>
      <c r="D1" s="140"/>
      <c r="E1" s="141"/>
      <c r="F1" s="140"/>
      <c r="G1" s="141"/>
      <c r="I1" s="142"/>
      <c r="J1" s="141"/>
      <c r="K1" s="142"/>
      <c r="O1" s="140"/>
      <c r="P1" s="141"/>
      <c r="Q1" s="140"/>
      <c r="R1" s="141"/>
      <c r="T1" s="142"/>
      <c r="U1" s="240"/>
      <c r="V1" s="142"/>
    </row>
    <row r="2" spans="5:21" ht="12.75" customHeight="1">
      <c r="E2" s="143"/>
      <c r="G2" s="143"/>
      <c r="J2" s="143"/>
      <c r="P2" s="143"/>
      <c r="R2" s="143"/>
      <c r="U2" s="241"/>
    </row>
    <row r="3" spans="5:21" ht="19.5">
      <c r="E3" s="143"/>
      <c r="G3" s="143"/>
      <c r="J3" s="143"/>
      <c r="P3" s="143"/>
      <c r="R3" s="143"/>
      <c r="U3" s="241"/>
    </row>
    <row r="4" spans="8:19" ht="13.5" thickBot="1">
      <c r="H4" s="144"/>
      <c r="S4" s="234"/>
    </row>
    <row r="5" spans="1:33" s="5" customFormat="1" ht="24" customHeight="1" thickBot="1">
      <c r="A5" s="213"/>
      <c r="B5" s="213"/>
      <c r="C5" s="213"/>
      <c r="D5" s="490" t="s">
        <v>50</v>
      </c>
      <c r="E5" s="491"/>
      <c r="F5" s="491"/>
      <c r="G5" s="491"/>
      <c r="H5" s="491"/>
      <c r="I5" s="491"/>
      <c r="J5" s="491"/>
      <c r="K5" s="491"/>
      <c r="L5" s="491"/>
      <c r="M5" s="492"/>
      <c r="O5" s="490" t="s">
        <v>51</v>
      </c>
      <c r="P5" s="491"/>
      <c r="Q5" s="491"/>
      <c r="R5" s="491"/>
      <c r="S5" s="491"/>
      <c r="T5" s="491"/>
      <c r="U5" s="491"/>
      <c r="V5" s="491"/>
      <c r="W5" s="491"/>
      <c r="X5" s="492"/>
      <c r="Y5" s="4"/>
      <c r="Z5" s="4"/>
      <c r="AG5" s="214"/>
    </row>
    <row r="6" spans="5:21" ht="15">
      <c r="E6" s="145"/>
      <c r="G6" s="145"/>
      <c r="H6" s="144"/>
      <c r="J6" s="145"/>
      <c r="P6" s="145"/>
      <c r="R6" s="145"/>
      <c r="S6" s="234"/>
      <c r="U6" s="242"/>
    </row>
    <row r="7" spans="8:19" ht="13.5" thickBot="1">
      <c r="H7" s="144"/>
      <c r="S7" s="234"/>
    </row>
    <row r="8" spans="1:34" ht="39" thickBot="1">
      <c r="A8" s="146"/>
      <c r="B8" s="147"/>
      <c r="C8" s="147"/>
      <c r="D8" s="148" t="s">
        <v>37</v>
      </c>
      <c r="E8" s="149" t="s">
        <v>38</v>
      </c>
      <c r="F8" s="148" t="s">
        <v>39</v>
      </c>
      <c r="G8" s="149" t="s">
        <v>38</v>
      </c>
      <c r="H8" s="150" t="s">
        <v>35</v>
      </c>
      <c r="I8" s="149" t="s">
        <v>38</v>
      </c>
      <c r="J8" s="150" t="s">
        <v>36</v>
      </c>
      <c r="K8" s="149" t="s">
        <v>38</v>
      </c>
      <c r="L8" s="150" t="s">
        <v>40</v>
      </c>
      <c r="M8" s="151" t="s">
        <v>38</v>
      </c>
      <c r="O8" s="219" t="s">
        <v>37</v>
      </c>
      <c r="P8" s="149" t="s">
        <v>38</v>
      </c>
      <c r="Q8" s="215" t="s">
        <v>39</v>
      </c>
      <c r="R8" s="149" t="s">
        <v>38</v>
      </c>
      <c r="S8" s="217" t="s">
        <v>35</v>
      </c>
      <c r="T8" s="149" t="s">
        <v>38</v>
      </c>
      <c r="U8" s="217" t="s">
        <v>36</v>
      </c>
      <c r="V8" s="149" t="s">
        <v>38</v>
      </c>
      <c r="W8" s="217" t="s">
        <v>40</v>
      </c>
      <c r="X8" s="151" t="s">
        <v>38</v>
      </c>
      <c r="AG8" s="152" t="s">
        <v>41</v>
      </c>
      <c r="AH8" s="153" t="s">
        <v>38</v>
      </c>
    </row>
    <row r="9" spans="1:34" ht="13.5" thickBot="1">
      <c r="A9" s="154"/>
      <c r="B9" s="147"/>
      <c r="C9" s="147"/>
      <c r="D9" s="155"/>
      <c r="E9" s="156">
        <v>0</v>
      </c>
      <c r="F9" s="155"/>
      <c r="G9" s="156">
        <v>0</v>
      </c>
      <c r="H9" s="157"/>
      <c r="I9" s="156">
        <v>0</v>
      </c>
      <c r="J9" s="157"/>
      <c r="K9" s="156">
        <v>0</v>
      </c>
      <c r="L9" s="157"/>
      <c r="M9" s="158">
        <v>0</v>
      </c>
      <c r="O9" s="227"/>
      <c r="P9" s="228">
        <v>0</v>
      </c>
      <c r="Q9" s="216"/>
      <c r="R9" s="156">
        <v>0</v>
      </c>
      <c r="S9" s="218"/>
      <c r="T9" s="156">
        <v>0</v>
      </c>
      <c r="U9" s="218"/>
      <c r="V9" s="156">
        <v>0</v>
      </c>
      <c r="W9" s="218"/>
      <c r="X9" s="158">
        <v>0</v>
      </c>
      <c r="AG9" s="159"/>
      <c r="AH9" s="160">
        <v>0</v>
      </c>
    </row>
    <row r="10" spans="1:34" ht="15" customHeight="1">
      <c r="A10" s="161"/>
      <c r="B10" s="162"/>
      <c r="C10" s="162"/>
      <c r="D10" s="163"/>
      <c r="E10" s="164">
        <v>1</v>
      </c>
      <c r="F10" s="163"/>
      <c r="G10" s="164">
        <v>1</v>
      </c>
      <c r="H10" s="165"/>
      <c r="I10" s="166">
        <v>1</v>
      </c>
      <c r="J10" s="165"/>
      <c r="K10" s="164">
        <v>1</v>
      </c>
      <c r="L10" s="165"/>
      <c r="M10" s="167">
        <v>1</v>
      </c>
      <c r="O10" s="220"/>
      <c r="P10" s="169">
        <v>1</v>
      </c>
      <c r="Q10" s="163"/>
      <c r="R10" s="169">
        <v>1</v>
      </c>
      <c r="S10" s="165"/>
      <c r="T10" s="169">
        <v>1</v>
      </c>
      <c r="U10" s="165"/>
      <c r="V10" s="169">
        <v>1</v>
      </c>
      <c r="W10" s="229"/>
      <c r="X10" s="231">
        <v>1</v>
      </c>
      <c r="AG10" s="159">
        <v>0.01</v>
      </c>
      <c r="AH10" s="160">
        <v>1</v>
      </c>
    </row>
    <row r="11" spans="1:34" ht="15" customHeight="1">
      <c r="A11" s="161"/>
      <c r="B11" s="162"/>
      <c r="C11" s="162"/>
      <c r="D11" s="168"/>
      <c r="E11" s="169">
        <v>2</v>
      </c>
      <c r="F11" s="168"/>
      <c r="G11" s="169">
        <v>2</v>
      </c>
      <c r="H11" s="170"/>
      <c r="I11" s="171">
        <v>2</v>
      </c>
      <c r="J11" s="170"/>
      <c r="K11" s="169">
        <v>2</v>
      </c>
      <c r="L11" s="170"/>
      <c r="M11" s="172">
        <v>2</v>
      </c>
      <c r="O11" s="221"/>
      <c r="P11" s="169">
        <v>2</v>
      </c>
      <c r="Q11" s="168"/>
      <c r="R11" s="169">
        <v>2</v>
      </c>
      <c r="S11" s="170"/>
      <c r="T11" s="169">
        <v>2</v>
      </c>
      <c r="U11" s="170"/>
      <c r="V11" s="169">
        <v>2</v>
      </c>
      <c r="W11" s="230"/>
      <c r="X11" s="232">
        <v>2</v>
      </c>
      <c r="AG11" s="159">
        <v>8</v>
      </c>
      <c r="AH11" s="160">
        <v>2</v>
      </c>
    </row>
    <row r="12" spans="1:34" ht="15" customHeight="1">
      <c r="A12" s="161"/>
      <c r="B12" s="162"/>
      <c r="C12" s="162"/>
      <c r="D12" s="168">
        <v>-7</v>
      </c>
      <c r="E12" s="169">
        <v>3</v>
      </c>
      <c r="F12" s="168">
        <v>-9.2</v>
      </c>
      <c r="G12" s="169">
        <v>3</v>
      </c>
      <c r="H12" s="170">
        <v>0.96</v>
      </c>
      <c r="I12" s="171">
        <v>3</v>
      </c>
      <c r="J12" s="170">
        <v>5.4</v>
      </c>
      <c r="K12" s="169">
        <v>3</v>
      </c>
      <c r="L12" s="170"/>
      <c r="M12" s="172">
        <v>3</v>
      </c>
      <c r="O12" s="221">
        <v>-7</v>
      </c>
      <c r="P12" s="169">
        <v>3</v>
      </c>
      <c r="Q12" s="221">
        <v>-9</v>
      </c>
      <c r="R12" s="169">
        <v>3</v>
      </c>
      <c r="S12" s="235">
        <v>0.79</v>
      </c>
      <c r="T12" s="169">
        <v>3</v>
      </c>
      <c r="U12" s="235">
        <v>4.8</v>
      </c>
      <c r="V12" s="169">
        <v>3</v>
      </c>
      <c r="W12" s="243"/>
      <c r="X12" s="232">
        <v>3</v>
      </c>
      <c r="AG12" s="159">
        <v>8.5</v>
      </c>
      <c r="AH12" s="160">
        <v>3</v>
      </c>
    </row>
    <row r="13" spans="1:34" ht="15" customHeight="1">
      <c r="A13" s="161"/>
      <c r="B13" s="162"/>
      <c r="C13" s="162"/>
      <c r="D13" s="168">
        <v>-6.8</v>
      </c>
      <c r="E13" s="169">
        <v>4</v>
      </c>
      <c r="F13" s="168">
        <v>-8.9</v>
      </c>
      <c r="G13" s="169">
        <v>4</v>
      </c>
      <c r="H13" s="170"/>
      <c r="I13" s="171">
        <v>4</v>
      </c>
      <c r="J13" s="170">
        <v>5.7</v>
      </c>
      <c r="K13" s="169">
        <v>4</v>
      </c>
      <c r="L13" s="170"/>
      <c r="M13" s="172">
        <v>4</v>
      </c>
      <c r="O13" s="221">
        <v>-6.8</v>
      </c>
      <c r="P13" s="169">
        <v>4</v>
      </c>
      <c r="Q13" s="221">
        <v>-8.8</v>
      </c>
      <c r="R13" s="169">
        <v>4</v>
      </c>
      <c r="S13" s="235"/>
      <c r="T13" s="169">
        <v>4</v>
      </c>
      <c r="U13" s="235">
        <v>5.2</v>
      </c>
      <c r="V13" s="169">
        <v>4</v>
      </c>
      <c r="W13" s="243"/>
      <c r="X13" s="232">
        <v>4</v>
      </c>
      <c r="AG13" s="159">
        <v>9</v>
      </c>
      <c r="AH13" s="160">
        <v>4</v>
      </c>
    </row>
    <row r="14" spans="1:34" ht="15" customHeight="1">
      <c r="A14" s="161"/>
      <c r="B14" s="162"/>
      <c r="C14" s="162"/>
      <c r="D14" s="173">
        <v>-6.6</v>
      </c>
      <c r="E14" s="169">
        <v>5</v>
      </c>
      <c r="F14" s="173">
        <v>-8.6</v>
      </c>
      <c r="G14" s="169">
        <v>5</v>
      </c>
      <c r="H14" s="174">
        <v>1.98</v>
      </c>
      <c r="I14" s="171">
        <v>5</v>
      </c>
      <c r="J14" s="174">
        <v>6</v>
      </c>
      <c r="K14" s="169">
        <v>5</v>
      </c>
      <c r="L14" s="244"/>
      <c r="M14" s="172">
        <v>5</v>
      </c>
      <c r="O14" s="222">
        <v>-6.6</v>
      </c>
      <c r="P14" s="169">
        <v>5</v>
      </c>
      <c r="Q14" s="222">
        <v>-8.6</v>
      </c>
      <c r="R14" s="169">
        <v>5</v>
      </c>
      <c r="S14" s="236">
        <v>0.81</v>
      </c>
      <c r="T14" s="171">
        <v>5</v>
      </c>
      <c r="U14" s="236">
        <v>5.6</v>
      </c>
      <c r="V14" s="169">
        <v>5</v>
      </c>
      <c r="W14" s="244"/>
      <c r="X14" s="232">
        <v>5</v>
      </c>
      <c r="AG14" s="159">
        <v>9.5</v>
      </c>
      <c r="AH14" s="160">
        <v>5</v>
      </c>
    </row>
    <row r="15" spans="1:34" ht="15" customHeight="1">
      <c r="A15" s="161"/>
      <c r="B15" s="162"/>
      <c r="C15" s="162"/>
      <c r="D15" s="168">
        <v>-6.4</v>
      </c>
      <c r="E15" s="169">
        <v>6</v>
      </c>
      <c r="F15" s="168">
        <v>-8.3</v>
      </c>
      <c r="G15" s="169">
        <v>6</v>
      </c>
      <c r="H15" s="170"/>
      <c r="I15" s="171">
        <v>6</v>
      </c>
      <c r="J15" s="170">
        <v>6.3</v>
      </c>
      <c r="K15" s="169">
        <v>6</v>
      </c>
      <c r="L15" s="381">
        <v>4.85</v>
      </c>
      <c r="M15" s="172">
        <v>6</v>
      </c>
      <c r="O15" s="221">
        <v>-6.4</v>
      </c>
      <c r="P15" s="169">
        <v>6</v>
      </c>
      <c r="Q15" s="221">
        <v>-8.4</v>
      </c>
      <c r="R15" s="169">
        <v>6</v>
      </c>
      <c r="S15" s="235"/>
      <c r="T15" s="171">
        <v>6</v>
      </c>
      <c r="U15" s="235">
        <v>5.9</v>
      </c>
      <c r="V15" s="169">
        <v>6</v>
      </c>
      <c r="W15" s="381">
        <v>4.85</v>
      </c>
      <c r="X15" s="232">
        <v>6</v>
      </c>
      <c r="AG15" s="159">
        <v>10</v>
      </c>
      <c r="AH15" s="160">
        <v>6</v>
      </c>
    </row>
    <row r="16" spans="1:34" ht="15" customHeight="1">
      <c r="A16" s="161"/>
      <c r="B16" s="162"/>
      <c r="C16" s="162"/>
      <c r="D16" s="168">
        <v>-6.1</v>
      </c>
      <c r="E16" s="169">
        <v>7</v>
      </c>
      <c r="F16" s="168">
        <v>-8.1</v>
      </c>
      <c r="G16" s="169">
        <v>7</v>
      </c>
      <c r="H16" s="170">
        <v>1.01</v>
      </c>
      <c r="I16" s="171">
        <v>7</v>
      </c>
      <c r="J16" s="170">
        <v>6.6</v>
      </c>
      <c r="K16" s="169">
        <v>7</v>
      </c>
      <c r="L16" s="381">
        <v>4.97</v>
      </c>
      <c r="M16" s="172">
        <v>7</v>
      </c>
      <c r="O16" s="221">
        <v>-6.2</v>
      </c>
      <c r="P16" s="169">
        <v>7</v>
      </c>
      <c r="Q16" s="221">
        <v>-8.3</v>
      </c>
      <c r="R16" s="169">
        <v>7</v>
      </c>
      <c r="S16" s="235">
        <v>0.86</v>
      </c>
      <c r="T16" s="171">
        <v>7</v>
      </c>
      <c r="U16" s="235">
        <v>6.1</v>
      </c>
      <c r="V16" s="169">
        <v>7</v>
      </c>
      <c r="W16" s="381">
        <v>4.97</v>
      </c>
      <c r="X16" s="232">
        <v>7</v>
      </c>
      <c r="AG16" s="159">
        <v>10.5</v>
      </c>
      <c r="AH16" s="160">
        <v>7</v>
      </c>
    </row>
    <row r="17" spans="1:34" ht="15" customHeight="1">
      <c r="A17" s="161"/>
      <c r="B17" s="162"/>
      <c r="C17" s="162"/>
      <c r="D17" s="168">
        <v>-5.9</v>
      </c>
      <c r="E17" s="169">
        <v>8</v>
      </c>
      <c r="F17" s="168">
        <v>-7.9</v>
      </c>
      <c r="G17" s="169">
        <v>8</v>
      </c>
      <c r="H17" s="170"/>
      <c r="I17" s="171">
        <v>8</v>
      </c>
      <c r="J17" s="170">
        <v>6.9</v>
      </c>
      <c r="K17" s="169">
        <v>8</v>
      </c>
      <c r="L17" s="381">
        <v>5.08</v>
      </c>
      <c r="M17" s="172">
        <v>8</v>
      </c>
      <c r="O17" s="221">
        <v>-6.1</v>
      </c>
      <c r="P17" s="169">
        <v>8</v>
      </c>
      <c r="Q17" s="221">
        <v>-8.2</v>
      </c>
      <c r="R17" s="169">
        <v>8</v>
      </c>
      <c r="S17" s="235"/>
      <c r="T17" s="171">
        <v>8</v>
      </c>
      <c r="U17" s="235">
        <v>6.3</v>
      </c>
      <c r="V17" s="169">
        <v>8</v>
      </c>
      <c r="W17" s="381">
        <v>5.08</v>
      </c>
      <c r="X17" s="232">
        <v>8</v>
      </c>
      <c r="AG17" s="159">
        <v>11</v>
      </c>
      <c r="AH17" s="160">
        <v>8</v>
      </c>
    </row>
    <row r="18" spans="1:34" ht="15" customHeight="1">
      <c r="A18" s="161"/>
      <c r="B18" s="162"/>
      <c r="C18" s="162"/>
      <c r="D18" s="168">
        <v>-5.8</v>
      </c>
      <c r="E18" s="169">
        <v>9</v>
      </c>
      <c r="F18" s="168">
        <v>-7.6</v>
      </c>
      <c r="G18" s="169">
        <v>9</v>
      </c>
      <c r="H18" s="170">
        <v>1.05</v>
      </c>
      <c r="I18" s="171">
        <v>9</v>
      </c>
      <c r="J18" s="170">
        <v>7.2</v>
      </c>
      <c r="K18" s="169">
        <v>9</v>
      </c>
      <c r="L18" s="381">
        <v>5.13</v>
      </c>
      <c r="M18" s="172">
        <v>9</v>
      </c>
      <c r="O18" s="221">
        <v>-6</v>
      </c>
      <c r="P18" s="169">
        <v>9</v>
      </c>
      <c r="Q18" s="221">
        <v>-8</v>
      </c>
      <c r="R18" s="169">
        <v>9</v>
      </c>
      <c r="S18" s="235">
        <v>0.91</v>
      </c>
      <c r="T18" s="171">
        <v>9</v>
      </c>
      <c r="U18" s="235">
        <v>6.5</v>
      </c>
      <c r="V18" s="169">
        <v>9</v>
      </c>
      <c r="W18" s="381">
        <v>5.13</v>
      </c>
      <c r="X18" s="232">
        <v>9</v>
      </c>
      <c r="AG18" s="159">
        <v>11.6</v>
      </c>
      <c r="AH18" s="160">
        <v>9</v>
      </c>
    </row>
    <row r="19" spans="1:34" ht="15" customHeight="1">
      <c r="A19" s="161"/>
      <c r="B19" s="162"/>
      <c r="C19" s="162"/>
      <c r="D19" s="175">
        <v>-5.6</v>
      </c>
      <c r="E19" s="169">
        <v>10</v>
      </c>
      <c r="F19" s="175">
        <v>-7.4</v>
      </c>
      <c r="G19" s="169">
        <v>10</v>
      </c>
      <c r="H19" s="176"/>
      <c r="I19" s="171">
        <v>10</v>
      </c>
      <c r="J19" s="176">
        <v>7.5</v>
      </c>
      <c r="K19" s="169">
        <v>10</v>
      </c>
      <c r="L19" s="381">
        <v>5.17</v>
      </c>
      <c r="M19" s="172">
        <v>10</v>
      </c>
      <c r="O19" s="223">
        <v>-5.9</v>
      </c>
      <c r="P19" s="169">
        <v>10</v>
      </c>
      <c r="Q19" s="223">
        <v>-7.9</v>
      </c>
      <c r="R19" s="169">
        <v>10</v>
      </c>
      <c r="S19" s="237"/>
      <c r="T19" s="171">
        <v>10</v>
      </c>
      <c r="U19" s="237">
        <v>6.7</v>
      </c>
      <c r="V19" s="169">
        <v>10</v>
      </c>
      <c r="W19" s="381">
        <v>5.17</v>
      </c>
      <c r="X19" s="232">
        <v>10</v>
      </c>
      <c r="AG19" s="159">
        <v>12.2</v>
      </c>
      <c r="AH19" s="160">
        <v>10</v>
      </c>
    </row>
    <row r="20" spans="1:34" ht="15" customHeight="1">
      <c r="A20" s="161"/>
      <c r="B20" s="162"/>
      <c r="C20" s="162"/>
      <c r="D20" s="168">
        <v>-5.5</v>
      </c>
      <c r="E20" s="169">
        <v>11</v>
      </c>
      <c r="F20" s="168">
        <v>-7.2</v>
      </c>
      <c r="G20" s="169">
        <v>11</v>
      </c>
      <c r="H20" s="170">
        <v>1.07</v>
      </c>
      <c r="I20" s="171">
        <v>11</v>
      </c>
      <c r="J20" s="170">
        <v>7.8</v>
      </c>
      <c r="K20" s="169">
        <v>11</v>
      </c>
      <c r="L20" s="381">
        <v>5.23</v>
      </c>
      <c r="M20" s="172">
        <v>11</v>
      </c>
      <c r="O20" s="221">
        <v>-5.8</v>
      </c>
      <c r="P20" s="169">
        <v>11</v>
      </c>
      <c r="Q20" s="221">
        <v>-7.8</v>
      </c>
      <c r="R20" s="169">
        <v>11</v>
      </c>
      <c r="S20" s="235">
        <v>0.94</v>
      </c>
      <c r="T20" s="171">
        <v>11</v>
      </c>
      <c r="U20" s="235">
        <v>6.9</v>
      </c>
      <c r="V20" s="169">
        <v>11</v>
      </c>
      <c r="W20" s="381">
        <v>5.23</v>
      </c>
      <c r="X20" s="232">
        <v>11</v>
      </c>
      <c r="AG20" s="159">
        <v>12.8</v>
      </c>
      <c r="AH20" s="160">
        <v>11</v>
      </c>
    </row>
    <row r="21" spans="1:34" ht="15" customHeight="1">
      <c r="A21" s="161"/>
      <c r="B21" s="162"/>
      <c r="C21" s="162"/>
      <c r="D21" s="168">
        <v>-5.4</v>
      </c>
      <c r="E21" s="169">
        <v>12</v>
      </c>
      <c r="F21" s="168">
        <v>-7</v>
      </c>
      <c r="G21" s="169">
        <v>12</v>
      </c>
      <c r="H21" s="170"/>
      <c r="I21" s="171">
        <v>12</v>
      </c>
      <c r="J21" s="170">
        <v>8.1</v>
      </c>
      <c r="K21" s="169">
        <v>12</v>
      </c>
      <c r="L21" s="381">
        <v>5.35</v>
      </c>
      <c r="M21" s="172">
        <v>12</v>
      </c>
      <c r="O21" s="221"/>
      <c r="P21" s="169">
        <v>12</v>
      </c>
      <c r="Q21" s="221">
        <v>-7.7</v>
      </c>
      <c r="R21" s="169">
        <v>12</v>
      </c>
      <c r="S21" s="235"/>
      <c r="T21" s="171">
        <v>12</v>
      </c>
      <c r="U21" s="235">
        <v>7.1</v>
      </c>
      <c r="V21" s="169">
        <v>12</v>
      </c>
      <c r="W21" s="381">
        <v>5.35</v>
      </c>
      <c r="X21" s="232">
        <v>12</v>
      </c>
      <c r="AG21" s="159">
        <v>13.4</v>
      </c>
      <c r="AH21" s="160">
        <v>12</v>
      </c>
    </row>
    <row r="22" spans="1:34" ht="15" customHeight="1">
      <c r="A22" s="161"/>
      <c r="B22" s="162"/>
      <c r="C22" s="162"/>
      <c r="D22" s="168">
        <v>-5.3</v>
      </c>
      <c r="E22" s="169">
        <v>13</v>
      </c>
      <c r="F22" s="168">
        <v>-6.8</v>
      </c>
      <c r="G22" s="169">
        <v>13</v>
      </c>
      <c r="H22" s="170">
        <v>1.09</v>
      </c>
      <c r="I22" s="171">
        <v>13</v>
      </c>
      <c r="J22" s="170">
        <v>8.3</v>
      </c>
      <c r="K22" s="169">
        <v>13</v>
      </c>
      <c r="L22" s="381">
        <v>5.51</v>
      </c>
      <c r="M22" s="172">
        <v>13</v>
      </c>
      <c r="O22" s="221">
        <v>-5.7</v>
      </c>
      <c r="P22" s="169">
        <v>13</v>
      </c>
      <c r="Q22" s="221">
        <v>-7.5</v>
      </c>
      <c r="R22" s="169">
        <v>13</v>
      </c>
      <c r="S22" s="235">
        <v>0.98</v>
      </c>
      <c r="T22" s="171">
        <v>13</v>
      </c>
      <c r="U22" s="235">
        <v>7.3</v>
      </c>
      <c r="V22" s="169">
        <v>13</v>
      </c>
      <c r="W22" s="381">
        <v>5.51</v>
      </c>
      <c r="X22" s="232">
        <v>13</v>
      </c>
      <c r="AG22" s="159">
        <v>14</v>
      </c>
      <c r="AH22" s="160">
        <v>13</v>
      </c>
    </row>
    <row r="23" spans="1:34" ht="15" customHeight="1">
      <c r="A23" s="161"/>
      <c r="B23" s="162"/>
      <c r="C23" s="162"/>
      <c r="D23" s="168">
        <v>-5.2</v>
      </c>
      <c r="E23" s="169">
        <v>14</v>
      </c>
      <c r="F23" s="168">
        <v>-6.7</v>
      </c>
      <c r="G23" s="169">
        <v>14</v>
      </c>
      <c r="H23" s="170"/>
      <c r="I23" s="171">
        <v>14</v>
      </c>
      <c r="J23" s="170">
        <v>8.5</v>
      </c>
      <c r="K23" s="169">
        <v>14</v>
      </c>
      <c r="L23" s="381">
        <v>5.69</v>
      </c>
      <c r="M23" s="172">
        <v>14</v>
      </c>
      <c r="O23" s="221">
        <v>-5.6</v>
      </c>
      <c r="P23" s="169">
        <v>14</v>
      </c>
      <c r="Q23" s="221">
        <v>-7.4</v>
      </c>
      <c r="R23" s="169">
        <v>14</v>
      </c>
      <c r="S23" s="235">
        <v>1.02</v>
      </c>
      <c r="T23" s="171">
        <v>14</v>
      </c>
      <c r="U23" s="235">
        <v>7.5</v>
      </c>
      <c r="V23" s="169">
        <v>14</v>
      </c>
      <c r="W23" s="381">
        <v>5.69</v>
      </c>
      <c r="X23" s="232">
        <v>14</v>
      </c>
      <c r="AG23" s="159">
        <v>14.8</v>
      </c>
      <c r="AH23" s="160">
        <v>14</v>
      </c>
    </row>
    <row r="24" spans="1:34" ht="15" customHeight="1">
      <c r="A24" s="161"/>
      <c r="B24" s="162"/>
      <c r="C24" s="162"/>
      <c r="D24" s="173"/>
      <c r="E24" s="169">
        <v>15</v>
      </c>
      <c r="F24" s="173">
        <v>-6.6</v>
      </c>
      <c r="G24" s="169">
        <v>15</v>
      </c>
      <c r="H24" s="174">
        <v>1.12</v>
      </c>
      <c r="I24" s="171">
        <v>15</v>
      </c>
      <c r="J24" s="174">
        <v>8.7</v>
      </c>
      <c r="K24" s="169">
        <v>15</v>
      </c>
      <c r="L24" s="381">
        <v>5.79</v>
      </c>
      <c r="M24" s="172">
        <v>15</v>
      </c>
      <c r="O24" s="222"/>
      <c r="P24" s="169">
        <v>15</v>
      </c>
      <c r="Q24" s="222">
        <v>-7.3</v>
      </c>
      <c r="R24" s="169">
        <v>15</v>
      </c>
      <c r="S24" s="236">
        <v>1.06</v>
      </c>
      <c r="T24" s="171">
        <v>15</v>
      </c>
      <c r="U24" s="236">
        <v>7.7</v>
      </c>
      <c r="V24" s="169">
        <v>15</v>
      </c>
      <c r="W24" s="381">
        <v>5.79</v>
      </c>
      <c r="X24" s="232">
        <v>15</v>
      </c>
      <c r="AG24" s="159">
        <v>15.6</v>
      </c>
      <c r="AH24" s="160">
        <v>15</v>
      </c>
    </row>
    <row r="25" spans="1:34" ht="15" customHeight="1">
      <c r="A25" s="161"/>
      <c r="B25" s="162"/>
      <c r="C25" s="162"/>
      <c r="D25" s="168">
        <v>-5.1</v>
      </c>
      <c r="E25" s="169">
        <v>16</v>
      </c>
      <c r="F25" s="168">
        <v>-6.5</v>
      </c>
      <c r="G25" s="169">
        <v>16</v>
      </c>
      <c r="H25" s="170"/>
      <c r="I25" s="171">
        <v>16</v>
      </c>
      <c r="J25" s="170">
        <v>8.9</v>
      </c>
      <c r="K25" s="169">
        <v>16</v>
      </c>
      <c r="L25" s="381">
        <v>5.88</v>
      </c>
      <c r="M25" s="172">
        <v>16</v>
      </c>
      <c r="O25" s="221">
        <v>-5.5</v>
      </c>
      <c r="P25" s="169">
        <v>16</v>
      </c>
      <c r="Q25" s="221">
        <v>-7.1</v>
      </c>
      <c r="R25" s="169">
        <v>16</v>
      </c>
      <c r="S25" s="235">
        <v>1.09</v>
      </c>
      <c r="T25" s="171">
        <v>16</v>
      </c>
      <c r="U25" s="235">
        <v>7.9</v>
      </c>
      <c r="V25" s="169">
        <v>16</v>
      </c>
      <c r="W25" s="381">
        <v>5.88</v>
      </c>
      <c r="X25" s="232">
        <v>16</v>
      </c>
      <c r="AG25" s="159">
        <v>16.4</v>
      </c>
      <c r="AH25" s="160">
        <v>16</v>
      </c>
    </row>
    <row r="26" spans="1:34" ht="15" customHeight="1">
      <c r="A26" s="161"/>
      <c r="B26" s="162"/>
      <c r="C26" s="162"/>
      <c r="D26" s="168">
        <v>-5</v>
      </c>
      <c r="E26" s="169">
        <v>17</v>
      </c>
      <c r="F26" s="168">
        <v>-6.4</v>
      </c>
      <c r="G26" s="169">
        <v>17</v>
      </c>
      <c r="H26" s="170">
        <v>1.14</v>
      </c>
      <c r="I26" s="171">
        <v>17</v>
      </c>
      <c r="J26" s="170">
        <v>9.1</v>
      </c>
      <c r="K26" s="169">
        <v>17</v>
      </c>
      <c r="L26" s="381">
        <v>5.99</v>
      </c>
      <c r="M26" s="172">
        <v>17</v>
      </c>
      <c r="O26" s="221">
        <v>-5.4</v>
      </c>
      <c r="P26" s="169">
        <v>17</v>
      </c>
      <c r="Q26" s="221">
        <v>-7</v>
      </c>
      <c r="R26" s="169">
        <v>17</v>
      </c>
      <c r="S26" s="235"/>
      <c r="T26" s="171">
        <v>17</v>
      </c>
      <c r="U26" s="235">
        <v>8.1</v>
      </c>
      <c r="V26" s="169">
        <v>17</v>
      </c>
      <c r="W26" s="381">
        <v>5.99</v>
      </c>
      <c r="X26" s="232">
        <v>17</v>
      </c>
      <c r="AG26" s="159">
        <v>17.2</v>
      </c>
      <c r="AH26" s="160">
        <v>17</v>
      </c>
    </row>
    <row r="27" spans="1:34" ht="15" customHeight="1">
      <c r="A27" s="161"/>
      <c r="B27" s="162"/>
      <c r="C27" s="162"/>
      <c r="D27" s="168"/>
      <c r="E27" s="169">
        <v>18</v>
      </c>
      <c r="F27" s="168">
        <v>-6.3</v>
      </c>
      <c r="G27" s="169">
        <v>18</v>
      </c>
      <c r="H27" s="170"/>
      <c r="I27" s="171">
        <v>18</v>
      </c>
      <c r="J27" s="170">
        <v>9.3</v>
      </c>
      <c r="K27" s="169">
        <v>18</v>
      </c>
      <c r="L27" s="381">
        <v>6.09</v>
      </c>
      <c r="M27" s="172">
        <v>18</v>
      </c>
      <c r="O27" s="221"/>
      <c r="P27" s="169">
        <v>18</v>
      </c>
      <c r="Q27" s="221">
        <v>-6.9</v>
      </c>
      <c r="R27" s="169">
        <v>18</v>
      </c>
      <c r="S27" s="235">
        <v>1.12</v>
      </c>
      <c r="T27" s="171">
        <v>18</v>
      </c>
      <c r="U27" s="235">
        <v>8.3</v>
      </c>
      <c r="V27" s="169">
        <v>18</v>
      </c>
      <c r="W27" s="381">
        <v>6.09</v>
      </c>
      <c r="X27" s="232">
        <v>18</v>
      </c>
      <c r="AG27" s="159">
        <v>18</v>
      </c>
      <c r="AH27" s="160">
        <v>18</v>
      </c>
    </row>
    <row r="28" spans="1:34" ht="15" customHeight="1">
      <c r="A28" s="161"/>
      <c r="B28" s="162"/>
      <c r="C28" s="162"/>
      <c r="D28" s="168">
        <v>-4.9</v>
      </c>
      <c r="E28" s="169">
        <v>19</v>
      </c>
      <c r="F28" s="168">
        <v>-6.2</v>
      </c>
      <c r="G28" s="169">
        <v>19</v>
      </c>
      <c r="H28" s="170">
        <v>1.15</v>
      </c>
      <c r="I28" s="171">
        <v>19</v>
      </c>
      <c r="J28" s="170">
        <v>9.5</v>
      </c>
      <c r="K28" s="169">
        <v>19</v>
      </c>
      <c r="L28" s="381">
        <v>6.2</v>
      </c>
      <c r="M28" s="172">
        <v>19</v>
      </c>
      <c r="O28" s="221">
        <v>-5.3</v>
      </c>
      <c r="P28" s="169">
        <v>19</v>
      </c>
      <c r="Q28" s="221">
        <v>-6.8</v>
      </c>
      <c r="R28" s="169">
        <v>19</v>
      </c>
      <c r="S28" s="235"/>
      <c r="T28" s="171">
        <v>19</v>
      </c>
      <c r="U28" s="235">
        <v>8.5</v>
      </c>
      <c r="V28" s="169">
        <v>19</v>
      </c>
      <c r="W28" s="381">
        <v>6.2</v>
      </c>
      <c r="X28" s="232">
        <v>19</v>
      </c>
      <c r="AG28" s="159">
        <v>19</v>
      </c>
      <c r="AH28" s="160">
        <v>19</v>
      </c>
    </row>
    <row r="29" spans="1:34" ht="15" customHeight="1" thickBot="1">
      <c r="A29" s="161"/>
      <c r="B29" s="162"/>
      <c r="C29" s="162"/>
      <c r="D29" s="175"/>
      <c r="E29" s="169">
        <v>20</v>
      </c>
      <c r="F29" s="175">
        <v>-6.1</v>
      </c>
      <c r="G29" s="169">
        <v>20</v>
      </c>
      <c r="H29" s="176"/>
      <c r="I29" s="171">
        <v>20</v>
      </c>
      <c r="J29" s="176">
        <v>9.7</v>
      </c>
      <c r="K29" s="169">
        <v>20</v>
      </c>
      <c r="L29" s="381">
        <v>6.3</v>
      </c>
      <c r="M29" s="172">
        <v>20</v>
      </c>
      <c r="O29" s="223">
        <v>-5.2</v>
      </c>
      <c r="P29" s="169">
        <v>20</v>
      </c>
      <c r="Q29" s="223">
        <v>-6.7</v>
      </c>
      <c r="R29" s="169">
        <v>20</v>
      </c>
      <c r="S29" s="237">
        <v>1.14</v>
      </c>
      <c r="T29" s="171">
        <v>20</v>
      </c>
      <c r="U29" s="237">
        <v>8.7</v>
      </c>
      <c r="V29" s="169">
        <v>20</v>
      </c>
      <c r="W29" s="381">
        <v>6.3</v>
      </c>
      <c r="X29" s="232">
        <v>20</v>
      </c>
      <c r="AG29" s="159">
        <v>20</v>
      </c>
      <c r="AH29" s="160">
        <v>20</v>
      </c>
    </row>
    <row r="30" spans="1:34" ht="15" customHeight="1">
      <c r="A30" s="161"/>
      <c r="B30" s="162"/>
      <c r="C30" s="162"/>
      <c r="D30" s="163">
        <v>-4.8</v>
      </c>
      <c r="E30" s="169">
        <v>21</v>
      </c>
      <c r="F30" s="163">
        <v>-6</v>
      </c>
      <c r="G30" s="169">
        <v>21</v>
      </c>
      <c r="H30" s="165">
        <v>1.17</v>
      </c>
      <c r="I30" s="171">
        <v>21</v>
      </c>
      <c r="J30" s="165">
        <v>9.9</v>
      </c>
      <c r="K30" s="169">
        <v>21</v>
      </c>
      <c r="L30" s="382">
        <v>6.41</v>
      </c>
      <c r="M30" s="172">
        <v>21</v>
      </c>
      <c r="O30" s="220"/>
      <c r="P30" s="169">
        <v>21</v>
      </c>
      <c r="Q30" s="220">
        <v>-6.5</v>
      </c>
      <c r="R30" s="169">
        <v>21</v>
      </c>
      <c r="S30" s="238"/>
      <c r="T30" s="171">
        <v>21</v>
      </c>
      <c r="U30" s="238">
        <v>8.9</v>
      </c>
      <c r="V30" s="169">
        <v>21</v>
      </c>
      <c r="W30" s="382">
        <v>6.41</v>
      </c>
      <c r="X30" s="232">
        <v>21</v>
      </c>
      <c r="AG30" s="152"/>
      <c r="AH30" s="153"/>
    </row>
    <row r="31" spans="1:34" ht="15" customHeight="1">
      <c r="A31" s="161"/>
      <c r="B31" s="162"/>
      <c r="C31" s="162"/>
      <c r="D31" s="168"/>
      <c r="E31" s="169">
        <v>22</v>
      </c>
      <c r="F31" s="168"/>
      <c r="G31" s="169">
        <v>22</v>
      </c>
      <c r="H31" s="170">
        <v>1.19</v>
      </c>
      <c r="I31" s="171">
        <v>22</v>
      </c>
      <c r="J31" s="170">
        <v>10.1</v>
      </c>
      <c r="K31" s="169">
        <v>22</v>
      </c>
      <c r="L31" s="381">
        <v>6.52</v>
      </c>
      <c r="M31" s="172">
        <v>22</v>
      </c>
      <c r="O31" s="221">
        <v>-5.1</v>
      </c>
      <c r="P31" s="169">
        <v>22</v>
      </c>
      <c r="Q31" s="221">
        <v>-6.4</v>
      </c>
      <c r="R31" s="169">
        <v>22</v>
      </c>
      <c r="S31" s="235">
        <v>1.16</v>
      </c>
      <c r="T31" s="171">
        <v>22</v>
      </c>
      <c r="U31" s="235">
        <v>9.1</v>
      </c>
      <c r="V31" s="169">
        <v>22</v>
      </c>
      <c r="W31" s="381">
        <v>6.52</v>
      </c>
      <c r="X31" s="232">
        <v>22</v>
      </c>
      <c r="AG31" s="159"/>
      <c r="AH31" s="160"/>
    </row>
    <row r="32" spans="1:34" ht="15" customHeight="1">
      <c r="A32" s="161"/>
      <c r="B32" s="162"/>
      <c r="C32" s="162"/>
      <c r="D32" s="168"/>
      <c r="E32" s="169">
        <v>23</v>
      </c>
      <c r="F32" s="168">
        <v>-5.9</v>
      </c>
      <c r="G32" s="169">
        <v>23</v>
      </c>
      <c r="H32" s="170"/>
      <c r="I32" s="171">
        <v>23</v>
      </c>
      <c r="J32" s="170">
        <v>10.3</v>
      </c>
      <c r="K32" s="169">
        <v>23</v>
      </c>
      <c r="L32" s="381">
        <v>6.71</v>
      </c>
      <c r="M32" s="172">
        <v>23</v>
      </c>
      <c r="O32" s="221">
        <v>-5</v>
      </c>
      <c r="P32" s="169">
        <v>23</v>
      </c>
      <c r="Q32" s="221">
        <v>-6.3</v>
      </c>
      <c r="R32" s="169">
        <v>23</v>
      </c>
      <c r="S32" s="235"/>
      <c r="T32" s="171">
        <v>23</v>
      </c>
      <c r="U32" s="235">
        <v>9.3</v>
      </c>
      <c r="V32" s="169">
        <v>23</v>
      </c>
      <c r="W32" s="381">
        <v>6.71</v>
      </c>
      <c r="X32" s="232">
        <v>23</v>
      </c>
      <c r="AG32" s="159"/>
      <c r="AH32" s="160"/>
    </row>
    <row r="33" spans="1:34" ht="15" customHeight="1">
      <c r="A33" s="161"/>
      <c r="B33" s="162"/>
      <c r="C33" s="162"/>
      <c r="D33" s="168">
        <v>-4.7</v>
      </c>
      <c r="E33" s="169">
        <v>24</v>
      </c>
      <c r="F33" s="168">
        <v>-5.8</v>
      </c>
      <c r="G33" s="169">
        <v>24</v>
      </c>
      <c r="H33" s="170">
        <v>1.24</v>
      </c>
      <c r="I33" s="171">
        <v>24</v>
      </c>
      <c r="J33" s="170">
        <v>10.5</v>
      </c>
      <c r="K33" s="169">
        <v>24</v>
      </c>
      <c r="L33" s="381">
        <v>6.9</v>
      </c>
      <c r="M33" s="172">
        <v>24</v>
      </c>
      <c r="O33" s="221"/>
      <c r="P33" s="169">
        <v>24</v>
      </c>
      <c r="Q33" s="221">
        <v>-6.2</v>
      </c>
      <c r="R33" s="169">
        <v>24</v>
      </c>
      <c r="S33" s="235">
        <v>1.18</v>
      </c>
      <c r="T33" s="171">
        <v>24</v>
      </c>
      <c r="U33" s="235">
        <v>9.5</v>
      </c>
      <c r="V33" s="169">
        <v>24</v>
      </c>
      <c r="W33" s="381">
        <v>6.9</v>
      </c>
      <c r="X33" s="232">
        <v>24</v>
      </c>
      <c r="AG33" s="159"/>
      <c r="AH33" s="160"/>
    </row>
    <row r="34" spans="1:34" ht="15" customHeight="1">
      <c r="A34" s="161"/>
      <c r="B34" s="162"/>
      <c r="C34" s="162"/>
      <c r="D34" s="173"/>
      <c r="E34" s="169">
        <v>25</v>
      </c>
      <c r="F34" s="173"/>
      <c r="G34" s="169">
        <v>25</v>
      </c>
      <c r="H34" s="174">
        <v>1.26</v>
      </c>
      <c r="I34" s="171">
        <v>25</v>
      </c>
      <c r="J34" s="174">
        <v>10.7</v>
      </c>
      <c r="K34" s="169">
        <v>25</v>
      </c>
      <c r="L34" s="381">
        <v>7.09</v>
      </c>
      <c r="M34" s="172">
        <v>25</v>
      </c>
      <c r="O34" s="222">
        <v>-4.9</v>
      </c>
      <c r="P34" s="169">
        <v>25</v>
      </c>
      <c r="Q34" s="222">
        <v>-6.1</v>
      </c>
      <c r="R34" s="169">
        <v>25</v>
      </c>
      <c r="S34" s="236"/>
      <c r="T34" s="171">
        <v>25</v>
      </c>
      <c r="U34" s="236">
        <v>9.7</v>
      </c>
      <c r="V34" s="169">
        <v>25</v>
      </c>
      <c r="W34" s="381">
        <v>7.09</v>
      </c>
      <c r="X34" s="232">
        <v>25</v>
      </c>
      <c r="AG34" s="159"/>
      <c r="AH34" s="160"/>
    </row>
    <row r="35" spans="1:34" ht="15" customHeight="1">
      <c r="A35" s="161"/>
      <c r="B35" s="162"/>
      <c r="C35" s="162"/>
      <c r="D35" s="168"/>
      <c r="E35" s="169">
        <v>26</v>
      </c>
      <c r="F35" s="168">
        <v>-5.7</v>
      </c>
      <c r="G35" s="169">
        <v>26</v>
      </c>
      <c r="H35" s="170">
        <v>1.29</v>
      </c>
      <c r="I35" s="171">
        <v>26</v>
      </c>
      <c r="J35" s="170">
        <v>10.9</v>
      </c>
      <c r="K35" s="169">
        <v>26</v>
      </c>
      <c r="L35" s="381">
        <v>7.28</v>
      </c>
      <c r="M35" s="172">
        <v>26</v>
      </c>
      <c r="O35" s="221"/>
      <c r="P35" s="169">
        <v>26</v>
      </c>
      <c r="Q35" s="221"/>
      <c r="R35" s="169">
        <v>26</v>
      </c>
      <c r="S35" s="235">
        <v>1.22</v>
      </c>
      <c r="T35" s="171">
        <v>26</v>
      </c>
      <c r="U35" s="235">
        <v>9.9</v>
      </c>
      <c r="V35" s="169">
        <v>26</v>
      </c>
      <c r="W35" s="381">
        <v>7.28</v>
      </c>
      <c r="X35" s="232">
        <v>26</v>
      </c>
      <c r="AG35" s="159"/>
      <c r="AH35" s="160"/>
    </row>
    <row r="36" spans="1:34" ht="15" customHeight="1">
      <c r="A36" s="161"/>
      <c r="B36" s="162"/>
      <c r="C36" s="162"/>
      <c r="D36" s="168">
        <v>-4.6</v>
      </c>
      <c r="E36" s="169">
        <v>27</v>
      </c>
      <c r="F36" s="168">
        <v>-5.6</v>
      </c>
      <c r="G36" s="169">
        <v>27</v>
      </c>
      <c r="H36" s="170">
        <v>1.32</v>
      </c>
      <c r="I36" s="171">
        <v>27</v>
      </c>
      <c r="J36" s="170">
        <v>11.1</v>
      </c>
      <c r="K36" s="169">
        <v>27</v>
      </c>
      <c r="L36" s="381">
        <v>7.48</v>
      </c>
      <c r="M36" s="172">
        <v>27</v>
      </c>
      <c r="O36" s="221">
        <v>-4.8</v>
      </c>
      <c r="P36" s="169">
        <v>27</v>
      </c>
      <c r="Q36" s="221">
        <v>-6</v>
      </c>
      <c r="R36" s="169">
        <v>27</v>
      </c>
      <c r="S36" s="235">
        <v>1.25</v>
      </c>
      <c r="T36" s="171">
        <v>27</v>
      </c>
      <c r="U36" s="235">
        <v>10.1</v>
      </c>
      <c r="V36" s="169">
        <v>27</v>
      </c>
      <c r="W36" s="381">
        <v>7.48</v>
      </c>
      <c r="X36" s="232">
        <v>27</v>
      </c>
      <c r="AG36" s="159"/>
      <c r="AH36" s="160"/>
    </row>
    <row r="37" spans="1:34" ht="15" customHeight="1">
      <c r="A37" s="161"/>
      <c r="B37" s="162"/>
      <c r="C37" s="162"/>
      <c r="D37" s="168"/>
      <c r="E37" s="169">
        <v>28</v>
      </c>
      <c r="F37" s="168"/>
      <c r="G37" s="169">
        <v>28</v>
      </c>
      <c r="H37" s="170">
        <v>1.35</v>
      </c>
      <c r="I37" s="171">
        <v>28</v>
      </c>
      <c r="J37" s="170">
        <v>11.3</v>
      </c>
      <c r="K37" s="169">
        <v>28</v>
      </c>
      <c r="L37" s="381">
        <v>8.15</v>
      </c>
      <c r="M37" s="172">
        <v>28</v>
      </c>
      <c r="O37" s="221"/>
      <c r="P37" s="169">
        <v>28</v>
      </c>
      <c r="Q37" s="221">
        <v>-5.9</v>
      </c>
      <c r="R37" s="169">
        <v>28</v>
      </c>
      <c r="S37" s="235">
        <v>1.28</v>
      </c>
      <c r="T37" s="171">
        <v>28</v>
      </c>
      <c r="U37" s="235">
        <v>10.3</v>
      </c>
      <c r="V37" s="169">
        <v>28</v>
      </c>
      <c r="W37" s="381">
        <v>8.15</v>
      </c>
      <c r="X37" s="232">
        <v>28</v>
      </c>
      <c r="AG37" s="159"/>
      <c r="AH37" s="160"/>
    </row>
    <row r="38" spans="1:34" ht="15" customHeight="1">
      <c r="A38" s="161"/>
      <c r="B38" s="162"/>
      <c r="C38" s="162"/>
      <c r="D38" s="168"/>
      <c r="E38" s="169">
        <v>29</v>
      </c>
      <c r="F38" s="246">
        <v>-5.5</v>
      </c>
      <c r="G38" s="169">
        <v>29</v>
      </c>
      <c r="H38" s="170">
        <v>1.38</v>
      </c>
      <c r="I38" s="171">
        <v>29</v>
      </c>
      <c r="J38" s="170">
        <v>11.5</v>
      </c>
      <c r="K38" s="169">
        <v>29</v>
      </c>
      <c r="L38" s="381">
        <v>8.83</v>
      </c>
      <c r="M38" s="172">
        <v>29</v>
      </c>
      <c r="O38" s="221"/>
      <c r="P38" s="169">
        <v>29</v>
      </c>
      <c r="Q38" s="221"/>
      <c r="R38" s="169">
        <v>29</v>
      </c>
      <c r="S38" s="235">
        <v>1.3</v>
      </c>
      <c r="T38" s="171">
        <v>29</v>
      </c>
      <c r="U38" s="235">
        <v>10.5</v>
      </c>
      <c r="V38" s="169">
        <v>29</v>
      </c>
      <c r="W38" s="381">
        <v>8.83</v>
      </c>
      <c r="X38" s="232">
        <v>29</v>
      </c>
      <c r="AG38" s="159"/>
      <c r="AH38" s="160"/>
    </row>
    <row r="39" spans="1:34" ht="15" customHeight="1">
      <c r="A39" s="161"/>
      <c r="B39" s="162"/>
      <c r="C39" s="162"/>
      <c r="D39" s="175">
        <v>-4.5</v>
      </c>
      <c r="E39" s="169">
        <v>30</v>
      </c>
      <c r="F39" s="175"/>
      <c r="G39" s="169">
        <v>30</v>
      </c>
      <c r="H39" s="176">
        <v>1.41</v>
      </c>
      <c r="I39" s="171">
        <v>30</v>
      </c>
      <c r="J39" s="176">
        <v>11.7</v>
      </c>
      <c r="K39" s="169">
        <v>30</v>
      </c>
      <c r="L39" s="381">
        <v>9.5</v>
      </c>
      <c r="M39" s="172">
        <v>30</v>
      </c>
      <c r="O39" s="223">
        <v>-4.7</v>
      </c>
      <c r="P39" s="169">
        <v>30</v>
      </c>
      <c r="Q39" s="223">
        <v>-5.8</v>
      </c>
      <c r="R39" s="169">
        <v>30</v>
      </c>
      <c r="S39" s="237">
        <v>1.34</v>
      </c>
      <c r="T39" s="171">
        <v>30</v>
      </c>
      <c r="U39" s="237">
        <v>10.7</v>
      </c>
      <c r="V39" s="169">
        <v>30</v>
      </c>
      <c r="W39" s="381">
        <v>9.5</v>
      </c>
      <c r="X39" s="232">
        <v>30</v>
      </c>
      <c r="AG39" s="159"/>
      <c r="AH39" s="160"/>
    </row>
    <row r="40" spans="1:34" ht="15" customHeight="1">
      <c r="A40" s="161"/>
      <c r="B40" s="162"/>
      <c r="C40" s="162"/>
      <c r="D40" s="168"/>
      <c r="E40" s="169">
        <v>31</v>
      </c>
      <c r="F40" s="168">
        <v>-5.4</v>
      </c>
      <c r="G40" s="169">
        <v>31</v>
      </c>
      <c r="H40" s="170">
        <v>1.44</v>
      </c>
      <c r="I40" s="171">
        <v>31</v>
      </c>
      <c r="J40" s="170">
        <v>11.9</v>
      </c>
      <c r="K40" s="169">
        <v>31</v>
      </c>
      <c r="L40" s="381">
        <v>10.18</v>
      </c>
      <c r="M40" s="172">
        <v>31</v>
      </c>
      <c r="O40" s="221"/>
      <c r="P40" s="169">
        <v>31</v>
      </c>
      <c r="Q40" s="221">
        <v>-5.7</v>
      </c>
      <c r="R40" s="169">
        <v>31</v>
      </c>
      <c r="S40" s="235">
        <v>1.36</v>
      </c>
      <c r="T40" s="171">
        <v>31</v>
      </c>
      <c r="U40" s="235">
        <v>10.9</v>
      </c>
      <c r="V40" s="169">
        <v>31</v>
      </c>
      <c r="W40" s="381">
        <v>10.18</v>
      </c>
      <c r="X40" s="232">
        <v>31</v>
      </c>
      <c r="AG40" s="159"/>
      <c r="AH40" s="160"/>
    </row>
    <row r="41" spans="1:34" ht="15" customHeight="1">
      <c r="A41" s="161"/>
      <c r="B41" s="162"/>
      <c r="C41" s="162"/>
      <c r="D41" s="168"/>
      <c r="E41" s="169">
        <v>32</v>
      </c>
      <c r="F41" s="168">
        <v>-5.3</v>
      </c>
      <c r="G41" s="169">
        <v>32</v>
      </c>
      <c r="H41" s="170">
        <v>1.46</v>
      </c>
      <c r="I41" s="171">
        <v>32</v>
      </c>
      <c r="J41" s="170">
        <v>12.1</v>
      </c>
      <c r="K41" s="169">
        <v>32</v>
      </c>
      <c r="L41" s="381">
        <v>10.86</v>
      </c>
      <c r="M41" s="172">
        <v>32</v>
      </c>
      <c r="O41" s="221"/>
      <c r="P41" s="169">
        <v>32</v>
      </c>
      <c r="Q41" s="221"/>
      <c r="R41" s="169">
        <v>32</v>
      </c>
      <c r="S41" s="235">
        <v>1.39</v>
      </c>
      <c r="T41" s="171">
        <v>32</v>
      </c>
      <c r="U41" s="235">
        <v>11.1</v>
      </c>
      <c r="V41" s="169">
        <v>32</v>
      </c>
      <c r="W41" s="381">
        <v>10.86</v>
      </c>
      <c r="X41" s="232">
        <v>32</v>
      </c>
      <c r="AG41" s="159"/>
      <c r="AH41" s="160"/>
    </row>
    <row r="42" spans="1:34" ht="15" customHeight="1">
      <c r="A42" s="161"/>
      <c r="B42" s="162"/>
      <c r="C42" s="162"/>
      <c r="D42" s="168">
        <v>-4.4</v>
      </c>
      <c r="E42" s="169">
        <v>33</v>
      </c>
      <c r="F42" s="168"/>
      <c r="G42" s="169">
        <v>33</v>
      </c>
      <c r="H42" s="170">
        <v>1.49</v>
      </c>
      <c r="I42" s="171">
        <v>33</v>
      </c>
      <c r="J42" s="170">
        <v>12.5</v>
      </c>
      <c r="K42" s="169">
        <v>33</v>
      </c>
      <c r="L42" s="381">
        <v>10.99</v>
      </c>
      <c r="M42" s="172">
        <v>33</v>
      </c>
      <c r="O42" s="221">
        <v>-4.6</v>
      </c>
      <c r="P42" s="169">
        <v>33</v>
      </c>
      <c r="Q42" s="221">
        <v>-5.6</v>
      </c>
      <c r="R42" s="169">
        <v>33</v>
      </c>
      <c r="S42" s="235">
        <v>1.42</v>
      </c>
      <c r="T42" s="171">
        <v>33</v>
      </c>
      <c r="U42" s="235">
        <v>11.3</v>
      </c>
      <c r="V42" s="169">
        <v>33</v>
      </c>
      <c r="W42" s="381">
        <v>10.99</v>
      </c>
      <c r="X42" s="232">
        <v>33</v>
      </c>
      <c r="AG42" s="159"/>
      <c r="AH42" s="160"/>
    </row>
    <row r="43" spans="1:34" ht="15" customHeight="1">
      <c r="A43" s="161"/>
      <c r="B43" s="162"/>
      <c r="C43" s="162"/>
      <c r="D43" s="168"/>
      <c r="E43" s="169">
        <v>34</v>
      </c>
      <c r="F43" s="168">
        <v>-5.2</v>
      </c>
      <c r="G43" s="169">
        <v>34</v>
      </c>
      <c r="H43" s="170">
        <v>1.51</v>
      </c>
      <c r="I43" s="171">
        <v>34</v>
      </c>
      <c r="J43" s="170">
        <v>12.5</v>
      </c>
      <c r="K43" s="169">
        <v>34</v>
      </c>
      <c r="L43" s="381">
        <v>11.12</v>
      </c>
      <c r="M43" s="172">
        <v>34</v>
      </c>
      <c r="O43" s="221"/>
      <c r="P43" s="169">
        <v>34</v>
      </c>
      <c r="Q43" s="221"/>
      <c r="R43" s="169">
        <v>34</v>
      </c>
      <c r="S43" s="235">
        <v>1.44</v>
      </c>
      <c r="T43" s="171">
        <v>34</v>
      </c>
      <c r="U43" s="235">
        <v>11.5</v>
      </c>
      <c r="V43" s="169">
        <v>34</v>
      </c>
      <c r="W43" s="381">
        <v>11.12</v>
      </c>
      <c r="X43" s="232">
        <v>34</v>
      </c>
      <c r="AG43" s="159"/>
      <c r="AH43" s="160"/>
    </row>
    <row r="44" spans="1:34" ht="15" customHeight="1">
      <c r="A44" s="161"/>
      <c r="B44" s="162"/>
      <c r="C44" s="162"/>
      <c r="D44" s="173"/>
      <c r="E44" s="169">
        <v>35</v>
      </c>
      <c r="F44" s="173">
        <v>-5.1</v>
      </c>
      <c r="G44" s="169">
        <v>35</v>
      </c>
      <c r="H44" s="174">
        <v>1.53</v>
      </c>
      <c r="I44" s="171">
        <v>35</v>
      </c>
      <c r="J44" s="174">
        <v>12.7</v>
      </c>
      <c r="K44" s="169">
        <v>35</v>
      </c>
      <c r="L44" s="381">
        <v>11.25</v>
      </c>
      <c r="M44" s="172">
        <v>35</v>
      </c>
      <c r="O44" s="222"/>
      <c r="P44" s="169">
        <v>35</v>
      </c>
      <c r="Q44" s="222">
        <v>-5.5</v>
      </c>
      <c r="R44" s="169">
        <v>35</v>
      </c>
      <c r="S44" s="236">
        <v>1.46</v>
      </c>
      <c r="T44" s="171">
        <v>35</v>
      </c>
      <c r="U44" s="236">
        <v>11.7</v>
      </c>
      <c r="V44" s="169">
        <v>35</v>
      </c>
      <c r="W44" s="381">
        <v>11.25</v>
      </c>
      <c r="X44" s="232">
        <v>35</v>
      </c>
      <c r="AG44" s="159"/>
      <c r="AH44" s="160"/>
    </row>
    <row r="45" spans="1:34" ht="15" customHeight="1">
      <c r="A45" s="161"/>
      <c r="B45" s="162"/>
      <c r="C45" s="162"/>
      <c r="D45" s="168">
        <v>-4.3</v>
      </c>
      <c r="E45" s="169">
        <v>36</v>
      </c>
      <c r="F45" s="168"/>
      <c r="G45" s="169">
        <v>36</v>
      </c>
      <c r="H45" s="170">
        <v>1.55</v>
      </c>
      <c r="I45" s="171">
        <v>36</v>
      </c>
      <c r="J45" s="170">
        <v>12.9</v>
      </c>
      <c r="K45" s="169">
        <v>36</v>
      </c>
      <c r="L45" s="381">
        <v>11.6</v>
      </c>
      <c r="M45" s="172">
        <v>36</v>
      </c>
      <c r="O45" s="221">
        <v>-4.5</v>
      </c>
      <c r="P45" s="169">
        <v>36</v>
      </c>
      <c r="Q45" s="221">
        <v>-5.4</v>
      </c>
      <c r="R45" s="169">
        <v>36</v>
      </c>
      <c r="S45" s="235">
        <v>1.48</v>
      </c>
      <c r="T45" s="171">
        <v>36</v>
      </c>
      <c r="U45" s="235">
        <v>11.9</v>
      </c>
      <c r="V45" s="169">
        <v>36</v>
      </c>
      <c r="W45" s="381">
        <v>11.6</v>
      </c>
      <c r="X45" s="232">
        <v>36</v>
      </c>
      <c r="AG45" s="159"/>
      <c r="AH45" s="160"/>
    </row>
    <row r="46" spans="1:34" ht="15" customHeight="1">
      <c r="A46" s="161"/>
      <c r="B46" s="162"/>
      <c r="C46" s="162"/>
      <c r="D46" s="168"/>
      <c r="E46" s="169">
        <v>37</v>
      </c>
      <c r="F46" s="168">
        <v>-5</v>
      </c>
      <c r="G46" s="169">
        <v>37</v>
      </c>
      <c r="H46" s="170"/>
      <c r="I46" s="171">
        <v>37</v>
      </c>
      <c r="J46" s="170">
        <v>13.1</v>
      </c>
      <c r="K46" s="169">
        <v>37</v>
      </c>
      <c r="L46" s="381">
        <v>11.74</v>
      </c>
      <c r="M46" s="172">
        <v>37</v>
      </c>
      <c r="O46" s="221"/>
      <c r="P46" s="169">
        <v>37</v>
      </c>
      <c r="Q46" s="221"/>
      <c r="R46" s="169">
        <v>37</v>
      </c>
      <c r="S46" s="235"/>
      <c r="T46" s="171">
        <v>37</v>
      </c>
      <c r="U46" s="235">
        <v>12.1</v>
      </c>
      <c r="V46" s="169">
        <v>37</v>
      </c>
      <c r="W46" s="381">
        <v>11.74</v>
      </c>
      <c r="X46" s="232">
        <v>37</v>
      </c>
      <c r="AG46" s="159"/>
      <c r="AH46" s="160"/>
    </row>
    <row r="47" spans="1:34" ht="15" customHeight="1">
      <c r="A47" s="161"/>
      <c r="B47" s="162"/>
      <c r="C47" s="162"/>
      <c r="D47" s="168"/>
      <c r="E47" s="169">
        <v>38</v>
      </c>
      <c r="F47" s="168">
        <v>-4.9</v>
      </c>
      <c r="G47" s="169">
        <v>38</v>
      </c>
      <c r="H47" s="170">
        <v>1.58</v>
      </c>
      <c r="I47" s="171">
        <v>38</v>
      </c>
      <c r="J47" s="170">
        <v>13.3</v>
      </c>
      <c r="K47" s="169">
        <v>38</v>
      </c>
      <c r="L47" s="381">
        <v>11.89</v>
      </c>
      <c r="M47" s="172">
        <v>38</v>
      </c>
      <c r="O47" s="221"/>
      <c r="P47" s="169">
        <v>38</v>
      </c>
      <c r="Q47" s="221">
        <v>-5.3</v>
      </c>
      <c r="R47" s="169">
        <v>38</v>
      </c>
      <c r="S47" s="235">
        <v>1.5</v>
      </c>
      <c r="T47" s="171">
        <v>38</v>
      </c>
      <c r="U47" s="235">
        <v>12.3</v>
      </c>
      <c r="V47" s="169">
        <v>38</v>
      </c>
      <c r="W47" s="381">
        <v>11.89</v>
      </c>
      <c r="X47" s="232">
        <v>38</v>
      </c>
      <c r="AG47" s="159"/>
      <c r="AH47" s="160"/>
    </row>
    <row r="48" spans="1:34" ht="15" customHeight="1">
      <c r="A48" s="161"/>
      <c r="B48" s="162"/>
      <c r="C48" s="162"/>
      <c r="D48" s="168">
        <v>-4.2</v>
      </c>
      <c r="E48" s="169">
        <v>39</v>
      </c>
      <c r="F48" s="168"/>
      <c r="G48" s="169">
        <v>39</v>
      </c>
      <c r="H48" s="170"/>
      <c r="I48" s="171">
        <v>39</v>
      </c>
      <c r="J48" s="170">
        <v>13.5</v>
      </c>
      <c r="K48" s="169">
        <v>39</v>
      </c>
      <c r="L48" s="381">
        <v>11.96</v>
      </c>
      <c r="M48" s="172">
        <v>39</v>
      </c>
      <c r="O48" s="221">
        <v>-4.4</v>
      </c>
      <c r="P48" s="169">
        <v>39</v>
      </c>
      <c r="Q48" s="221"/>
      <c r="R48" s="169">
        <v>39</v>
      </c>
      <c r="S48" s="235"/>
      <c r="T48" s="171">
        <v>39</v>
      </c>
      <c r="U48" s="235">
        <v>12.5</v>
      </c>
      <c r="V48" s="169">
        <v>39</v>
      </c>
      <c r="W48" s="381">
        <v>11.96</v>
      </c>
      <c r="X48" s="232">
        <v>39</v>
      </c>
      <c r="AG48" s="159"/>
      <c r="AH48" s="160"/>
    </row>
    <row r="49" spans="1:34" ht="15" customHeight="1">
      <c r="A49" s="161"/>
      <c r="B49" s="162"/>
      <c r="C49" s="162"/>
      <c r="D49" s="175"/>
      <c r="E49" s="169">
        <v>40</v>
      </c>
      <c r="F49" s="175">
        <v>-4.8</v>
      </c>
      <c r="G49" s="169">
        <v>40</v>
      </c>
      <c r="H49" s="176">
        <v>1.61</v>
      </c>
      <c r="I49" s="171">
        <v>40</v>
      </c>
      <c r="J49" s="176">
        <v>13.7</v>
      </c>
      <c r="K49" s="169">
        <v>40</v>
      </c>
      <c r="L49" s="381">
        <v>12.04</v>
      </c>
      <c r="M49" s="172">
        <v>40</v>
      </c>
      <c r="O49" s="223"/>
      <c r="P49" s="169">
        <v>40</v>
      </c>
      <c r="Q49" s="223">
        <v>-5.2</v>
      </c>
      <c r="R49" s="169">
        <v>40</v>
      </c>
      <c r="S49" s="237">
        <v>1.52</v>
      </c>
      <c r="T49" s="171">
        <v>40</v>
      </c>
      <c r="U49" s="237">
        <v>12.7</v>
      </c>
      <c r="V49" s="169">
        <v>40</v>
      </c>
      <c r="W49" s="381">
        <v>12.04</v>
      </c>
      <c r="X49" s="232">
        <v>40</v>
      </c>
      <c r="AG49" s="159"/>
      <c r="AH49" s="160"/>
    </row>
    <row r="50" spans="1:34" ht="15" customHeight="1">
      <c r="A50" s="161"/>
      <c r="B50" s="162"/>
      <c r="C50" s="162"/>
      <c r="D50" s="168"/>
      <c r="E50" s="169">
        <v>41</v>
      </c>
      <c r="F50" s="168"/>
      <c r="G50" s="169">
        <v>41</v>
      </c>
      <c r="H50" s="170">
        <v>1.62</v>
      </c>
      <c r="I50" s="171">
        <v>41</v>
      </c>
      <c r="J50" s="170">
        <v>13.9</v>
      </c>
      <c r="K50" s="169">
        <v>41</v>
      </c>
      <c r="L50" s="381">
        <v>12.11</v>
      </c>
      <c r="M50" s="172">
        <v>41</v>
      </c>
      <c r="O50" s="221"/>
      <c r="P50" s="169">
        <v>41</v>
      </c>
      <c r="Q50" s="221"/>
      <c r="R50" s="169">
        <v>41</v>
      </c>
      <c r="S50" s="235"/>
      <c r="T50" s="171">
        <v>41</v>
      </c>
      <c r="U50" s="235">
        <v>12.9</v>
      </c>
      <c r="V50" s="169">
        <v>41</v>
      </c>
      <c r="W50" s="381">
        <v>12.11</v>
      </c>
      <c r="X50" s="232">
        <v>41</v>
      </c>
      <c r="AG50" s="159"/>
      <c r="AH50" s="160"/>
    </row>
    <row r="51" spans="1:34" ht="15" customHeight="1">
      <c r="A51" s="161"/>
      <c r="B51" s="162"/>
      <c r="C51" s="162"/>
      <c r="D51" s="168">
        <v>-4.1</v>
      </c>
      <c r="E51" s="169">
        <v>42</v>
      </c>
      <c r="F51" s="168">
        <v>-4.7</v>
      </c>
      <c r="G51" s="169">
        <v>42</v>
      </c>
      <c r="H51" s="170">
        <v>1.63</v>
      </c>
      <c r="I51" s="171">
        <v>42</v>
      </c>
      <c r="J51" s="170">
        <v>14.1</v>
      </c>
      <c r="K51" s="169">
        <v>42</v>
      </c>
      <c r="L51" s="381">
        <v>12.19</v>
      </c>
      <c r="M51" s="172">
        <v>42</v>
      </c>
      <c r="O51" s="221">
        <v>-4.3</v>
      </c>
      <c r="P51" s="169">
        <v>42</v>
      </c>
      <c r="Q51" s="221">
        <v>-5.1</v>
      </c>
      <c r="R51" s="169">
        <v>42</v>
      </c>
      <c r="S51" s="235">
        <v>1.54</v>
      </c>
      <c r="T51" s="171">
        <v>42</v>
      </c>
      <c r="U51" s="235">
        <v>13.1</v>
      </c>
      <c r="V51" s="169">
        <v>42</v>
      </c>
      <c r="W51" s="381">
        <v>12.19</v>
      </c>
      <c r="X51" s="232">
        <v>42</v>
      </c>
      <c r="AG51" s="159"/>
      <c r="AH51" s="160"/>
    </row>
    <row r="52" spans="1:34" ht="15" customHeight="1">
      <c r="A52" s="161"/>
      <c r="B52" s="162"/>
      <c r="C52" s="162"/>
      <c r="D52" s="168"/>
      <c r="E52" s="169">
        <v>43</v>
      </c>
      <c r="F52" s="168"/>
      <c r="G52" s="169">
        <v>43</v>
      </c>
      <c r="H52" s="170">
        <v>1.64</v>
      </c>
      <c r="I52" s="171">
        <v>43</v>
      </c>
      <c r="J52" s="170"/>
      <c r="K52" s="169">
        <v>43</v>
      </c>
      <c r="L52" s="381">
        <v>12.78</v>
      </c>
      <c r="M52" s="172">
        <v>43</v>
      </c>
      <c r="O52" s="221"/>
      <c r="P52" s="169">
        <v>43</v>
      </c>
      <c r="Q52" s="221"/>
      <c r="R52" s="169">
        <v>43</v>
      </c>
      <c r="S52" s="235">
        <v>1.55</v>
      </c>
      <c r="T52" s="171">
        <v>43</v>
      </c>
      <c r="U52" s="235"/>
      <c r="V52" s="169">
        <v>43</v>
      </c>
      <c r="W52" s="381">
        <v>12.78</v>
      </c>
      <c r="X52" s="232">
        <v>43</v>
      </c>
      <c r="AG52" s="159"/>
      <c r="AH52" s="160"/>
    </row>
    <row r="53" spans="1:34" ht="15" customHeight="1">
      <c r="A53" s="161"/>
      <c r="B53" s="162"/>
      <c r="C53" s="162"/>
      <c r="D53" s="168"/>
      <c r="E53" s="169">
        <v>44</v>
      </c>
      <c r="F53" s="168"/>
      <c r="G53" s="169">
        <v>44</v>
      </c>
      <c r="H53" s="170">
        <v>1.66</v>
      </c>
      <c r="I53" s="171">
        <v>44</v>
      </c>
      <c r="J53" s="170"/>
      <c r="K53" s="169">
        <v>44</v>
      </c>
      <c r="L53" s="381">
        <v>13.37</v>
      </c>
      <c r="M53" s="172">
        <v>44</v>
      </c>
      <c r="O53" s="221"/>
      <c r="P53" s="169">
        <v>44</v>
      </c>
      <c r="Q53" s="221"/>
      <c r="R53" s="169">
        <v>44</v>
      </c>
      <c r="S53" s="235">
        <v>1.56</v>
      </c>
      <c r="T53" s="171">
        <v>44</v>
      </c>
      <c r="U53" s="235"/>
      <c r="V53" s="169">
        <v>44</v>
      </c>
      <c r="W53" s="381">
        <v>13.37</v>
      </c>
      <c r="X53" s="232">
        <v>44</v>
      </c>
      <c r="AG53" s="159"/>
      <c r="AH53" s="160"/>
    </row>
    <row r="54" spans="1:34" ht="15" customHeight="1" thickBot="1">
      <c r="A54" s="161"/>
      <c r="B54" s="162"/>
      <c r="C54" s="162"/>
      <c r="D54" s="173"/>
      <c r="E54" s="169">
        <v>45</v>
      </c>
      <c r="F54" s="173"/>
      <c r="G54" s="169">
        <v>45</v>
      </c>
      <c r="H54" s="174">
        <v>1.69</v>
      </c>
      <c r="I54" s="171">
        <v>45</v>
      </c>
      <c r="J54" s="174"/>
      <c r="K54" s="169">
        <v>45</v>
      </c>
      <c r="L54" s="383">
        <v>13.96</v>
      </c>
      <c r="M54" s="172">
        <v>45</v>
      </c>
      <c r="O54" s="224"/>
      <c r="P54" s="225">
        <v>45</v>
      </c>
      <c r="Q54" s="224"/>
      <c r="R54" s="225">
        <v>45</v>
      </c>
      <c r="S54" s="239">
        <v>1.58</v>
      </c>
      <c r="T54" s="226">
        <v>45</v>
      </c>
      <c r="U54" s="239"/>
      <c r="V54" s="225">
        <v>45</v>
      </c>
      <c r="W54" s="383">
        <v>13.96</v>
      </c>
      <c r="X54" s="233">
        <v>45</v>
      </c>
      <c r="AG54" s="177"/>
      <c r="AH54" s="178"/>
    </row>
  </sheetData>
  <sheetProtection/>
  <mergeCells count="2">
    <mergeCell ref="D5:M5"/>
    <mergeCell ref="O5:X5"/>
  </mergeCells>
  <printOptions gridLines="1" horizontalCentered="1"/>
  <pageMargins left="0" right="0" top="0.2" bottom="0.2" header="0.39" footer="0.39"/>
  <pageSetup fitToHeight="0"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W97"/>
  <sheetViews>
    <sheetView zoomScalePageLayoutView="0" workbookViewId="0" topLeftCell="A1">
      <selection activeCell="G6" sqref="G6:K6"/>
    </sheetView>
  </sheetViews>
  <sheetFormatPr defaultColWidth="11.421875" defaultRowHeight="12.75"/>
  <cols>
    <col min="1" max="1" width="15.421875" style="6" bestFit="1" customWidth="1"/>
    <col min="2" max="2" width="10.7109375" style="6" customWidth="1"/>
    <col min="3" max="3" width="7.7109375" style="6" customWidth="1"/>
    <col min="4" max="4" width="5.28125" style="8" customWidth="1"/>
    <col min="5" max="5" width="3.28125" style="49" customWidth="1"/>
    <col min="6" max="6" width="5.421875" style="44" bestFit="1" customWidth="1"/>
    <col min="7" max="7" width="15.421875" style="8" bestFit="1" customWidth="1"/>
    <col min="8" max="8" width="14.8515625" style="7" bestFit="1" customWidth="1"/>
    <col min="9" max="9" width="7.7109375" style="8" customWidth="1"/>
    <col min="10" max="10" width="5.28125" style="50" customWidth="1"/>
    <col min="11" max="11" width="3.28125" style="49" customWidth="1"/>
    <col min="12" max="12" width="5.421875" style="9" bestFit="1" customWidth="1"/>
    <col min="13" max="13" width="15.421875" style="8" bestFit="1" customWidth="1"/>
    <col min="14" max="14" width="19.00390625" style="7" bestFit="1" customWidth="1"/>
    <col min="15" max="15" width="7.7109375" style="8" customWidth="1"/>
    <col min="16" max="16" width="5.28125" style="50" customWidth="1"/>
    <col min="17" max="17" width="3.28125" style="49" customWidth="1"/>
    <col min="18" max="18" width="5.421875" style="70" bestFit="1" customWidth="1"/>
    <col min="19" max="46" width="11.421875" style="70" customWidth="1"/>
    <col min="47" max="16384" width="11.421875" style="6" customWidth="1"/>
  </cols>
  <sheetData>
    <row r="1" spans="1:46" s="11" customFormat="1" ht="6.75" customHeight="1">
      <c r="A1" s="12"/>
      <c r="B1" s="13"/>
      <c r="C1" s="13"/>
      <c r="D1" s="17"/>
      <c r="E1" s="51"/>
      <c r="F1" s="14"/>
      <c r="G1" s="15"/>
      <c r="H1" s="14"/>
      <c r="I1" s="15"/>
      <c r="J1" s="52"/>
      <c r="K1" s="17"/>
      <c r="L1" s="16"/>
      <c r="M1" s="15"/>
      <c r="N1" s="14"/>
      <c r="O1" s="15"/>
      <c r="P1" s="52"/>
      <c r="Q1" s="53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</row>
    <row r="2" spans="1:46" s="24" customFormat="1" ht="15.75" customHeight="1">
      <c r="A2" s="25"/>
      <c r="B2" s="27" t="s">
        <v>89</v>
      </c>
      <c r="C2" s="26"/>
      <c r="D2" s="30"/>
      <c r="E2" s="54"/>
      <c r="F2" s="27"/>
      <c r="G2" s="28"/>
      <c r="H2" s="34"/>
      <c r="I2" s="30"/>
      <c r="J2" s="28" t="s">
        <v>52</v>
      </c>
      <c r="K2" s="30"/>
      <c r="L2" s="31"/>
      <c r="M2" s="30"/>
      <c r="N2" s="29"/>
      <c r="O2" s="32"/>
      <c r="P2" s="55"/>
      <c r="Q2" s="33"/>
      <c r="R2" s="32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49"/>
      <c r="AP2" s="349"/>
      <c r="AQ2" s="349"/>
      <c r="AR2" s="349"/>
      <c r="AS2" s="349"/>
      <c r="AT2" s="349"/>
    </row>
    <row r="3" spans="1:46" s="24" customFormat="1" ht="15.75" customHeight="1">
      <c r="A3" s="25"/>
      <c r="B3" s="28" t="s">
        <v>26</v>
      </c>
      <c r="C3" s="26"/>
      <c r="D3" s="278" t="s">
        <v>27</v>
      </c>
      <c r="E3" s="28"/>
      <c r="F3" s="27"/>
      <c r="G3" s="28"/>
      <c r="H3" s="27"/>
      <c r="I3" s="29"/>
      <c r="J3" s="28" t="s">
        <v>380</v>
      </c>
      <c r="K3" s="31"/>
      <c r="L3" s="55"/>
      <c r="M3" s="29"/>
      <c r="N3" s="56"/>
      <c r="O3" s="56"/>
      <c r="P3" s="56"/>
      <c r="Q3" s="56"/>
      <c r="R3" s="350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</row>
    <row r="4" spans="1:46" s="11" customFormat="1" ht="8.25" customHeight="1">
      <c r="A4" s="493"/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5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</row>
    <row r="5" spans="1:46" s="11" customFormat="1" ht="6.75" customHeight="1">
      <c r="A5" s="20"/>
      <c r="B5" s="180"/>
      <c r="C5" s="180"/>
      <c r="D5" s="183"/>
      <c r="E5" s="189"/>
      <c r="F5" s="21"/>
      <c r="G5" s="182"/>
      <c r="H5" s="181"/>
      <c r="I5" s="182"/>
      <c r="J5" s="188"/>
      <c r="K5" s="183"/>
      <c r="L5" s="22"/>
      <c r="M5" s="182"/>
      <c r="N5" s="181"/>
      <c r="O5" s="182"/>
      <c r="P5" s="188"/>
      <c r="Q5" s="183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</row>
    <row r="6" spans="1:17" ht="15.75" customHeight="1">
      <c r="A6" s="208"/>
      <c r="B6" s="208"/>
      <c r="C6" s="208"/>
      <c r="D6" s="208"/>
      <c r="E6" s="209"/>
      <c r="F6" s="43"/>
      <c r="G6" s="498" t="s">
        <v>3</v>
      </c>
      <c r="H6" s="499"/>
      <c r="I6" s="499"/>
      <c r="J6" s="499"/>
      <c r="K6" s="500"/>
      <c r="L6" s="58"/>
      <c r="M6" s="366"/>
      <c r="N6" s="366"/>
      <c r="O6" s="366"/>
      <c r="P6" s="366"/>
      <c r="Q6" s="367"/>
    </row>
    <row r="7" spans="1:17" s="59" customFormat="1" ht="12">
      <c r="A7" s="354"/>
      <c r="B7" s="354"/>
      <c r="C7" s="354"/>
      <c r="D7" s="355"/>
      <c r="E7" s="355"/>
      <c r="F7" s="64"/>
      <c r="G7" s="60" t="s">
        <v>28</v>
      </c>
      <c r="H7" s="61" t="s">
        <v>24</v>
      </c>
      <c r="I7" s="61"/>
      <c r="J7" s="62"/>
      <c r="K7" s="192"/>
      <c r="L7" s="69"/>
      <c r="M7" s="354"/>
      <c r="N7" s="354"/>
      <c r="O7" s="354"/>
      <c r="P7" s="355"/>
      <c r="Q7" s="355"/>
    </row>
    <row r="8" spans="1:17" s="70" customFormat="1" ht="12" customHeight="1">
      <c r="A8" s="130"/>
      <c r="B8" s="130"/>
      <c r="C8" s="130"/>
      <c r="D8" s="356"/>
      <c r="E8" s="357"/>
      <c r="F8" s="74"/>
      <c r="G8" s="326" t="s">
        <v>156</v>
      </c>
      <c r="H8" s="326" t="s">
        <v>157</v>
      </c>
      <c r="I8" s="325" t="s">
        <v>86</v>
      </c>
      <c r="J8" s="426" t="s">
        <v>378</v>
      </c>
      <c r="K8" s="340">
        <v>1</v>
      </c>
      <c r="L8" s="79"/>
      <c r="M8" s="130"/>
      <c r="N8" s="130"/>
      <c r="O8" s="130"/>
      <c r="P8" s="356"/>
      <c r="Q8" s="357"/>
    </row>
    <row r="9" spans="1:17" s="70" customFormat="1" ht="12" customHeight="1">
      <c r="A9" s="130"/>
      <c r="B9" s="130"/>
      <c r="C9" s="130"/>
      <c r="D9" s="356"/>
      <c r="E9" s="357"/>
      <c r="F9" s="74"/>
      <c r="G9" s="320" t="s">
        <v>184</v>
      </c>
      <c r="H9" s="320" t="s">
        <v>185</v>
      </c>
      <c r="I9" s="335" t="s">
        <v>113</v>
      </c>
      <c r="J9" s="426" t="s">
        <v>379</v>
      </c>
      <c r="K9" s="340">
        <v>2</v>
      </c>
      <c r="L9" s="79"/>
      <c r="M9" s="130"/>
      <c r="N9" s="130"/>
      <c r="O9" s="130"/>
      <c r="P9" s="356"/>
      <c r="Q9" s="357"/>
    </row>
    <row r="10" spans="1:17" s="70" customFormat="1" ht="12" customHeight="1">
      <c r="A10" s="130"/>
      <c r="B10" s="130"/>
      <c r="C10" s="130"/>
      <c r="D10" s="356"/>
      <c r="E10" s="357"/>
      <c r="F10" s="74"/>
      <c r="G10" s="320" t="s">
        <v>180</v>
      </c>
      <c r="H10" s="320" t="s">
        <v>182</v>
      </c>
      <c r="I10" s="335" t="s">
        <v>113</v>
      </c>
      <c r="J10" s="426" t="s">
        <v>362</v>
      </c>
      <c r="K10" s="340">
        <v>3</v>
      </c>
      <c r="L10" s="79"/>
      <c r="M10" s="130"/>
      <c r="N10" s="130"/>
      <c r="O10" s="130"/>
      <c r="P10" s="356"/>
      <c r="Q10" s="357"/>
    </row>
    <row r="11" spans="1:17" s="70" customFormat="1" ht="12" customHeight="1">
      <c r="A11" s="358"/>
      <c r="B11" s="359"/>
      <c r="C11" s="358"/>
      <c r="D11" s="356"/>
      <c r="E11" s="357"/>
      <c r="F11" s="74"/>
      <c r="G11" s="75"/>
      <c r="H11" s="76"/>
      <c r="I11" s="77"/>
      <c r="J11" s="78"/>
      <c r="K11" s="73"/>
      <c r="L11" s="79"/>
      <c r="M11" s="358"/>
      <c r="N11" s="359"/>
      <c r="O11" s="358"/>
      <c r="P11" s="356"/>
      <c r="Q11" s="357"/>
    </row>
    <row r="12" spans="1:17" s="59" customFormat="1" ht="12">
      <c r="A12" s="354"/>
      <c r="B12" s="354"/>
      <c r="C12" s="354"/>
      <c r="D12" s="360"/>
      <c r="E12" s="361"/>
      <c r="F12" s="74"/>
      <c r="G12" s="81" t="s">
        <v>31</v>
      </c>
      <c r="H12" s="82" t="s">
        <v>23</v>
      </c>
      <c r="I12" s="82"/>
      <c r="J12" s="83"/>
      <c r="K12" s="84"/>
      <c r="L12" s="79"/>
      <c r="M12" s="354"/>
      <c r="N12" s="354"/>
      <c r="O12" s="354"/>
      <c r="P12" s="360"/>
      <c r="Q12" s="361"/>
    </row>
    <row r="13" spans="1:17" s="70" customFormat="1" ht="12" customHeight="1">
      <c r="A13" s="130"/>
      <c r="B13" s="130"/>
      <c r="C13" s="130"/>
      <c r="D13" s="356"/>
      <c r="E13" s="357"/>
      <c r="F13" s="74"/>
      <c r="G13" s="320" t="s">
        <v>250</v>
      </c>
      <c r="H13" s="320" t="s">
        <v>245</v>
      </c>
      <c r="I13" s="335" t="s">
        <v>191</v>
      </c>
      <c r="J13" s="426" t="s">
        <v>371</v>
      </c>
      <c r="K13" s="340">
        <v>1</v>
      </c>
      <c r="L13" s="79"/>
      <c r="M13" s="130"/>
      <c r="N13" s="130"/>
      <c r="O13" s="130"/>
      <c r="P13" s="356"/>
      <c r="Q13" s="357"/>
    </row>
    <row r="14" spans="1:17" s="70" customFormat="1" ht="12" customHeight="1">
      <c r="A14" s="130"/>
      <c r="B14" s="130"/>
      <c r="C14" s="130"/>
      <c r="D14" s="356"/>
      <c r="E14" s="357"/>
      <c r="F14" s="74"/>
      <c r="G14" s="326" t="s">
        <v>320</v>
      </c>
      <c r="H14" s="326" t="s">
        <v>321</v>
      </c>
      <c r="I14" s="325" t="s">
        <v>279</v>
      </c>
      <c r="J14" s="426" t="s">
        <v>372</v>
      </c>
      <c r="K14" s="340">
        <v>2</v>
      </c>
      <c r="L14" s="79"/>
      <c r="M14" s="130"/>
      <c r="N14" s="130"/>
      <c r="O14" s="130"/>
      <c r="P14" s="356"/>
      <c r="Q14" s="357"/>
    </row>
    <row r="15" spans="1:17" s="70" customFormat="1" ht="12" customHeight="1">
      <c r="A15" s="130"/>
      <c r="B15" s="130"/>
      <c r="C15" s="130"/>
      <c r="D15" s="356"/>
      <c r="E15" s="357"/>
      <c r="F15" s="74"/>
      <c r="G15" s="326" t="s">
        <v>116</v>
      </c>
      <c r="H15" s="326" t="s">
        <v>117</v>
      </c>
      <c r="I15" s="325" t="s">
        <v>113</v>
      </c>
      <c r="J15" s="426" t="s">
        <v>373</v>
      </c>
      <c r="K15" s="340">
        <v>3</v>
      </c>
      <c r="L15" s="79"/>
      <c r="M15" s="130"/>
      <c r="N15" s="130"/>
      <c r="O15" s="130"/>
      <c r="P15" s="356"/>
      <c r="Q15" s="357"/>
    </row>
    <row r="16" spans="1:17" s="70" customFormat="1" ht="12" customHeight="1">
      <c r="A16" s="130"/>
      <c r="B16" s="130"/>
      <c r="C16" s="130"/>
      <c r="D16" s="356"/>
      <c r="E16" s="357"/>
      <c r="F16" s="74"/>
      <c r="G16" s="320"/>
      <c r="H16" s="320"/>
      <c r="I16" s="335"/>
      <c r="J16" s="344"/>
      <c r="K16" s="340"/>
      <c r="L16" s="79"/>
      <c r="M16" s="130"/>
      <c r="N16" s="130"/>
      <c r="O16" s="130"/>
      <c r="P16" s="356"/>
      <c r="Q16" s="357"/>
    </row>
    <row r="17" spans="1:17" s="59" customFormat="1" ht="12">
      <c r="A17" s="354"/>
      <c r="B17" s="354"/>
      <c r="C17" s="354"/>
      <c r="D17" s="360"/>
      <c r="E17" s="361"/>
      <c r="F17" s="74"/>
      <c r="G17" s="89" t="s">
        <v>32</v>
      </c>
      <c r="H17" s="90" t="s">
        <v>24</v>
      </c>
      <c r="I17" s="90"/>
      <c r="J17" s="91"/>
      <c r="K17" s="92"/>
      <c r="L17" s="79"/>
      <c r="M17" s="354"/>
      <c r="N17" s="354"/>
      <c r="O17" s="354"/>
      <c r="P17" s="360"/>
      <c r="Q17" s="361"/>
    </row>
    <row r="18" spans="1:17" s="70" customFormat="1" ht="12" customHeight="1">
      <c r="A18" s="130"/>
      <c r="B18" s="130"/>
      <c r="C18" s="130"/>
      <c r="D18" s="356"/>
      <c r="E18" s="357"/>
      <c r="F18" s="74"/>
      <c r="G18" s="326" t="s">
        <v>167</v>
      </c>
      <c r="H18" s="326" t="s">
        <v>162</v>
      </c>
      <c r="I18" s="325" t="s">
        <v>113</v>
      </c>
      <c r="J18" s="426" t="s">
        <v>362</v>
      </c>
      <c r="K18" s="340">
        <v>1</v>
      </c>
      <c r="L18" s="79"/>
      <c r="M18" s="130"/>
      <c r="N18" s="130"/>
      <c r="O18" s="130"/>
      <c r="P18" s="356"/>
      <c r="Q18" s="357"/>
    </row>
    <row r="19" spans="1:17" s="70" customFormat="1" ht="12" customHeight="1">
      <c r="A19" s="130"/>
      <c r="B19" s="130"/>
      <c r="C19" s="130"/>
      <c r="D19" s="356"/>
      <c r="E19" s="357"/>
      <c r="F19" s="74"/>
      <c r="G19" s="326" t="s">
        <v>136</v>
      </c>
      <c r="H19" s="326" t="s">
        <v>137</v>
      </c>
      <c r="I19" s="325" t="s">
        <v>86</v>
      </c>
      <c r="J19" s="426" t="s">
        <v>363</v>
      </c>
      <c r="K19" s="340">
        <v>2</v>
      </c>
      <c r="L19" s="79"/>
      <c r="M19" s="130"/>
      <c r="N19" s="130"/>
      <c r="O19" s="130"/>
      <c r="P19" s="356"/>
      <c r="Q19" s="357"/>
    </row>
    <row r="20" spans="1:17" s="70" customFormat="1" ht="12" customHeight="1">
      <c r="A20" s="130"/>
      <c r="B20" s="130"/>
      <c r="C20" s="130"/>
      <c r="D20" s="356"/>
      <c r="E20" s="357"/>
      <c r="F20" s="74"/>
      <c r="G20" s="320" t="s">
        <v>240</v>
      </c>
      <c r="H20" s="320" t="s">
        <v>123</v>
      </c>
      <c r="I20" s="335" t="s">
        <v>191</v>
      </c>
      <c r="J20" s="426" t="s">
        <v>364</v>
      </c>
      <c r="K20" s="340">
        <v>3</v>
      </c>
      <c r="L20" s="79"/>
      <c r="M20" s="130"/>
      <c r="N20" s="130"/>
      <c r="O20" s="130"/>
      <c r="P20" s="356"/>
      <c r="Q20" s="357"/>
    </row>
    <row r="21" spans="1:17" s="70" customFormat="1" ht="12" customHeight="1">
      <c r="A21" s="130"/>
      <c r="B21" s="130"/>
      <c r="C21" s="130"/>
      <c r="D21" s="356"/>
      <c r="E21" s="357"/>
      <c r="F21" s="74"/>
      <c r="G21" s="282"/>
      <c r="H21" s="280"/>
      <c r="I21" s="279"/>
      <c r="J21" s="72"/>
      <c r="K21" s="281"/>
      <c r="L21" s="79"/>
      <c r="M21" s="130"/>
      <c r="N21" s="130"/>
      <c r="O21" s="130"/>
      <c r="P21" s="356"/>
      <c r="Q21" s="357"/>
    </row>
    <row r="22" spans="1:17" s="59" customFormat="1" ht="12">
      <c r="A22" s="354"/>
      <c r="B22" s="354"/>
      <c r="C22" s="354"/>
      <c r="D22" s="360"/>
      <c r="E22" s="361"/>
      <c r="F22" s="74"/>
      <c r="G22" s="96" t="s">
        <v>32</v>
      </c>
      <c r="H22" s="97" t="s">
        <v>23</v>
      </c>
      <c r="I22" s="97"/>
      <c r="J22" s="98"/>
      <c r="K22" s="99"/>
      <c r="L22" s="79"/>
      <c r="M22" s="354"/>
      <c r="N22" s="354"/>
      <c r="O22" s="354"/>
      <c r="P22" s="360"/>
      <c r="Q22" s="361"/>
    </row>
    <row r="23" spans="1:17" s="70" customFormat="1" ht="12" customHeight="1">
      <c r="A23" s="362"/>
      <c r="B23" s="362"/>
      <c r="C23" s="363"/>
      <c r="D23" s="356"/>
      <c r="E23" s="357"/>
      <c r="F23" s="74"/>
      <c r="G23" s="338" t="s">
        <v>109</v>
      </c>
      <c r="H23" s="327" t="s">
        <v>110</v>
      </c>
      <c r="I23" s="335" t="s">
        <v>86</v>
      </c>
      <c r="J23" s="426" t="s">
        <v>359</v>
      </c>
      <c r="K23" s="340">
        <v>1</v>
      </c>
      <c r="L23" s="79"/>
      <c r="M23" s="362"/>
      <c r="N23" s="362"/>
      <c r="O23" s="363"/>
      <c r="P23" s="356"/>
      <c r="Q23" s="357"/>
    </row>
    <row r="24" spans="1:17" s="70" customFormat="1" ht="12" customHeight="1">
      <c r="A24" s="364"/>
      <c r="B24" s="362"/>
      <c r="C24" s="363"/>
      <c r="D24" s="356"/>
      <c r="E24" s="357"/>
      <c r="F24" s="74"/>
      <c r="G24" s="326" t="s">
        <v>198</v>
      </c>
      <c r="H24" s="326" t="s">
        <v>199</v>
      </c>
      <c r="I24" s="325" t="s">
        <v>86</v>
      </c>
      <c r="J24" s="426" t="s">
        <v>360</v>
      </c>
      <c r="K24" s="340">
        <v>2</v>
      </c>
      <c r="L24" s="79"/>
      <c r="M24" s="364"/>
      <c r="N24" s="362"/>
      <c r="O24" s="363"/>
      <c r="P24" s="356"/>
      <c r="Q24" s="357"/>
    </row>
    <row r="25" spans="1:17" s="70" customFormat="1" ht="12" customHeight="1">
      <c r="A25" s="362"/>
      <c r="B25" s="362"/>
      <c r="C25" s="363"/>
      <c r="D25" s="356"/>
      <c r="E25" s="357"/>
      <c r="F25" s="74"/>
      <c r="G25" s="320" t="s">
        <v>302</v>
      </c>
      <c r="H25" s="320" t="s">
        <v>303</v>
      </c>
      <c r="I25" s="335" t="s">
        <v>279</v>
      </c>
      <c r="J25" s="426" t="s">
        <v>361</v>
      </c>
      <c r="K25" s="340">
        <v>3</v>
      </c>
      <c r="L25" s="79"/>
      <c r="M25" s="362"/>
      <c r="N25" s="362"/>
      <c r="O25" s="363"/>
      <c r="P25" s="356"/>
      <c r="Q25" s="357"/>
    </row>
    <row r="26" spans="1:17" s="70" customFormat="1" ht="12" customHeight="1">
      <c r="A26" s="365"/>
      <c r="B26" s="365"/>
      <c r="C26" s="365"/>
      <c r="D26" s="356"/>
      <c r="E26" s="357"/>
      <c r="F26" s="74"/>
      <c r="G26" s="184"/>
      <c r="H26" s="185"/>
      <c r="I26" s="185"/>
      <c r="J26" s="72"/>
      <c r="K26" s="73"/>
      <c r="L26" s="79"/>
      <c r="M26" s="365"/>
      <c r="N26" s="365"/>
      <c r="O26" s="365"/>
      <c r="P26" s="356"/>
      <c r="Q26" s="357"/>
    </row>
    <row r="27" spans="1:46" s="11" customFormat="1" ht="15.75">
      <c r="A27" s="496"/>
      <c r="B27" s="497"/>
      <c r="C27" s="497"/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02"/>
    </row>
    <row r="28" spans="1:17" s="59" customFormat="1" ht="15.75">
      <c r="A28" s="60" t="s">
        <v>28</v>
      </c>
      <c r="B28" s="61" t="s">
        <v>24</v>
      </c>
      <c r="C28" s="61"/>
      <c r="D28" s="191" t="s">
        <v>29</v>
      </c>
      <c r="E28" s="192"/>
      <c r="F28" s="64"/>
      <c r="G28" s="498" t="s">
        <v>33</v>
      </c>
      <c r="H28" s="499"/>
      <c r="I28" s="499"/>
      <c r="J28" s="499"/>
      <c r="K28" s="500"/>
      <c r="L28" s="69"/>
      <c r="M28" s="65" t="s">
        <v>28</v>
      </c>
      <c r="N28" s="66" t="s">
        <v>24</v>
      </c>
      <c r="O28" s="67"/>
      <c r="P28" s="212" t="s">
        <v>30</v>
      </c>
      <c r="Q28" s="192"/>
    </row>
    <row r="29" spans="1:17" s="70" customFormat="1" ht="12" customHeight="1">
      <c r="A29" s="320" t="s">
        <v>148</v>
      </c>
      <c r="B29" s="320" t="s">
        <v>149</v>
      </c>
      <c r="C29" s="335" t="s">
        <v>86</v>
      </c>
      <c r="D29" s="283">
        <v>4.9</v>
      </c>
      <c r="E29" s="340">
        <v>1</v>
      </c>
      <c r="F29" s="74"/>
      <c r="G29" s="193"/>
      <c r="H29" s="194"/>
      <c r="I29" s="193"/>
      <c r="J29" s="195"/>
      <c r="K29" s="196"/>
      <c r="L29" s="79"/>
      <c r="M29" s="320" t="s">
        <v>184</v>
      </c>
      <c r="N29" s="320" t="s">
        <v>185</v>
      </c>
      <c r="O29" s="335" t="s">
        <v>113</v>
      </c>
      <c r="P29" s="283">
        <v>5.6</v>
      </c>
      <c r="Q29" s="340">
        <v>1</v>
      </c>
    </row>
    <row r="30" spans="1:18" s="70" customFormat="1" ht="12" customHeight="1">
      <c r="A30" s="320" t="s">
        <v>244</v>
      </c>
      <c r="B30" s="320" t="s">
        <v>162</v>
      </c>
      <c r="C30" s="335" t="s">
        <v>191</v>
      </c>
      <c r="D30" s="283">
        <v>5</v>
      </c>
      <c r="E30" s="340">
        <v>2</v>
      </c>
      <c r="F30" s="433" t="s">
        <v>90</v>
      </c>
      <c r="G30" s="193"/>
      <c r="H30" s="194"/>
      <c r="I30" s="193"/>
      <c r="J30" s="195"/>
      <c r="K30" s="196"/>
      <c r="L30" s="79"/>
      <c r="M30" s="326" t="s">
        <v>270</v>
      </c>
      <c r="N30" s="326" t="s">
        <v>155</v>
      </c>
      <c r="O30" s="325" t="s">
        <v>186</v>
      </c>
      <c r="P30" s="283">
        <v>5.9</v>
      </c>
      <c r="Q30" s="340">
        <v>2</v>
      </c>
      <c r="R30" s="433" t="s">
        <v>368</v>
      </c>
    </row>
    <row r="31" spans="1:18" s="70" customFormat="1" ht="12" customHeight="1">
      <c r="A31" s="326" t="s">
        <v>156</v>
      </c>
      <c r="B31" s="326" t="s">
        <v>157</v>
      </c>
      <c r="C31" s="325" t="s">
        <v>86</v>
      </c>
      <c r="D31" s="283">
        <v>5</v>
      </c>
      <c r="E31" s="340">
        <v>3</v>
      </c>
      <c r="F31" s="433" t="s">
        <v>374</v>
      </c>
      <c r="G31" s="193"/>
      <c r="H31" s="194"/>
      <c r="I31" s="193"/>
      <c r="J31" s="195"/>
      <c r="K31" s="196"/>
      <c r="L31" s="79"/>
      <c r="M31" s="320" t="s">
        <v>125</v>
      </c>
      <c r="N31" s="320" t="s">
        <v>126</v>
      </c>
      <c r="O31" s="335" t="s">
        <v>86</v>
      </c>
      <c r="P31" s="283">
        <v>5.9</v>
      </c>
      <c r="Q31" s="340">
        <v>3</v>
      </c>
      <c r="R31" s="433" t="s">
        <v>365</v>
      </c>
    </row>
    <row r="32" spans="1:17" ht="12" customHeight="1">
      <c r="A32" s="114"/>
      <c r="B32" s="115"/>
      <c r="C32" s="115"/>
      <c r="D32" s="108"/>
      <c r="E32" s="108"/>
      <c r="F32" s="74"/>
      <c r="G32" s="193"/>
      <c r="H32" s="194"/>
      <c r="I32" s="193"/>
      <c r="J32" s="195"/>
      <c r="K32" s="196"/>
      <c r="L32" s="79"/>
      <c r="M32" s="75"/>
      <c r="N32" s="76"/>
      <c r="O32" s="80"/>
      <c r="P32" s="109"/>
      <c r="Q32" s="110"/>
    </row>
    <row r="33" spans="1:21" s="59" customFormat="1" ht="12">
      <c r="A33" s="81" t="s">
        <v>31</v>
      </c>
      <c r="B33" s="82" t="s">
        <v>23</v>
      </c>
      <c r="C33" s="82"/>
      <c r="D33" s="118"/>
      <c r="E33" s="119"/>
      <c r="F33" s="74"/>
      <c r="G33" s="197"/>
      <c r="H33" s="198"/>
      <c r="I33" s="197"/>
      <c r="J33" s="199"/>
      <c r="K33" s="200"/>
      <c r="L33" s="79"/>
      <c r="M33" s="85" t="s">
        <v>31</v>
      </c>
      <c r="N33" s="86" t="s">
        <v>23</v>
      </c>
      <c r="O33" s="87"/>
      <c r="P33" s="120"/>
      <c r="Q33" s="88"/>
      <c r="U33" s="70"/>
    </row>
    <row r="34" spans="1:18" ht="12" customHeight="1">
      <c r="A34" s="320" t="s">
        <v>320</v>
      </c>
      <c r="B34" s="320" t="s">
        <v>321</v>
      </c>
      <c r="C34" s="335" t="s">
        <v>279</v>
      </c>
      <c r="D34" s="283">
        <v>4.9</v>
      </c>
      <c r="E34" s="340">
        <v>1</v>
      </c>
      <c r="F34" s="74"/>
      <c r="G34" s="193"/>
      <c r="H34" s="194"/>
      <c r="I34" s="193"/>
      <c r="J34" s="195"/>
      <c r="K34" s="196"/>
      <c r="L34" s="79"/>
      <c r="M34" s="326" t="s">
        <v>250</v>
      </c>
      <c r="N34" s="326" t="s">
        <v>245</v>
      </c>
      <c r="O34" s="325" t="s">
        <v>191</v>
      </c>
      <c r="P34" s="283">
        <v>6</v>
      </c>
      <c r="Q34" s="340">
        <v>1</v>
      </c>
      <c r="R34" s="74"/>
    </row>
    <row r="35" spans="1:18" ht="12" customHeight="1">
      <c r="A35" s="326" t="s">
        <v>120</v>
      </c>
      <c r="B35" s="326" t="s">
        <v>176</v>
      </c>
      <c r="C35" s="325" t="s">
        <v>113</v>
      </c>
      <c r="D35" s="283">
        <v>5</v>
      </c>
      <c r="E35" s="340">
        <v>2</v>
      </c>
      <c r="F35" s="74"/>
      <c r="G35" s="193"/>
      <c r="H35" s="194"/>
      <c r="I35" s="193"/>
      <c r="J35" s="195"/>
      <c r="K35" s="196"/>
      <c r="L35" s="79"/>
      <c r="M35" s="326" t="s">
        <v>146</v>
      </c>
      <c r="N35" s="326" t="s">
        <v>105</v>
      </c>
      <c r="O35" s="325" t="s">
        <v>86</v>
      </c>
      <c r="P35" s="283">
        <v>6.2</v>
      </c>
      <c r="Q35" s="340">
        <v>2</v>
      </c>
      <c r="R35" s="74"/>
    </row>
    <row r="36" spans="1:18" ht="12" customHeight="1">
      <c r="A36" s="326" t="s">
        <v>144</v>
      </c>
      <c r="B36" s="326" t="s">
        <v>145</v>
      </c>
      <c r="C36" s="325" t="s">
        <v>86</v>
      </c>
      <c r="D36" s="283">
        <v>5.1</v>
      </c>
      <c r="E36" s="340">
        <v>3</v>
      </c>
      <c r="F36" s="433" t="s">
        <v>369</v>
      </c>
      <c r="G36" s="193"/>
      <c r="H36" s="194"/>
      <c r="I36" s="193"/>
      <c r="J36" s="195"/>
      <c r="K36" s="196"/>
      <c r="L36" s="79"/>
      <c r="M36" s="320" t="s">
        <v>334</v>
      </c>
      <c r="N36" s="320" t="s">
        <v>248</v>
      </c>
      <c r="O36" s="335" t="s">
        <v>191</v>
      </c>
      <c r="P36" s="283">
        <v>6.6</v>
      </c>
      <c r="Q36" s="340">
        <v>3</v>
      </c>
      <c r="R36" s="286"/>
    </row>
    <row r="37" spans="1:18" ht="12" customHeight="1">
      <c r="A37" s="326" t="s">
        <v>116</v>
      </c>
      <c r="B37" s="326" t="s">
        <v>117</v>
      </c>
      <c r="C37" s="325" t="s">
        <v>113</v>
      </c>
      <c r="D37" s="283">
        <v>5.1</v>
      </c>
      <c r="E37" s="73">
        <v>4</v>
      </c>
      <c r="F37" s="433" t="s">
        <v>370</v>
      </c>
      <c r="G37" s="193"/>
      <c r="H37" s="194"/>
      <c r="I37" s="193"/>
      <c r="J37" s="195"/>
      <c r="K37" s="196"/>
      <c r="L37" s="79"/>
      <c r="M37" s="279"/>
      <c r="N37" s="280"/>
      <c r="O37" s="279"/>
      <c r="P37" s="109"/>
      <c r="Q37" s="285"/>
      <c r="R37" s="286"/>
    </row>
    <row r="38" spans="1:21" s="59" customFormat="1" ht="12">
      <c r="A38" s="89" t="s">
        <v>32</v>
      </c>
      <c r="B38" s="90" t="s">
        <v>24</v>
      </c>
      <c r="C38" s="90"/>
      <c r="D38" s="121"/>
      <c r="E38" s="122"/>
      <c r="F38" s="74"/>
      <c r="G38" s="200"/>
      <c r="H38" s="201"/>
      <c r="I38" s="200"/>
      <c r="J38" s="202"/>
      <c r="K38" s="203"/>
      <c r="L38" s="79"/>
      <c r="M38" s="93" t="s">
        <v>32</v>
      </c>
      <c r="N38" s="94" t="s">
        <v>24</v>
      </c>
      <c r="O38" s="95"/>
      <c r="P38" s="123"/>
      <c r="Q38" s="122"/>
      <c r="U38" s="70"/>
    </row>
    <row r="39" spans="1:18" ht="12" customHeight="1">
      <c r="A39" s="334" t="s">
        <v>240</v>
      </c>
      <c r="B39" s="334" t="s">
        <v>183</v>
      </c>
      <c r="C39" s="333" t="s">
        <v>191</v>
      </c>
      <c r="D39" s="339">
        <v>5.5</v>
      </c>
      <c r="E39" s="340">
        <v>1</v>
      </c>
      <c r="F39" s="287"/>
      <c r="G39" s="193"/>
      <c r="H39" s="194"/>
      <c r="I39" s="193"/>
      <c r="J39" s="195"/>
      <c r="K39" s="196"/>
      <c r="L39" s="79"/>
      <c r="M39" s="324" t="s">
        <v>167</v>
      </c>
      <c r="N39" s="320" t="s">
        <v>162</v>
      </c>
      <c r="O39" s="288" t="s">
        <v>113</v>
      </c>
      <c r="P39" s="283">
        <v>5.7</v>
      </c>
      <c r="Q39" s="340">
        <v>1</v>
      </c>
      <c r="R39" s="284"/>
    </row>
    <row r="40" spans="1:18" ht="12" customHeight="1">
      <c r="A40" s="320" t="s">
        <v>136</v>
      </c>
      <c r="B40" s="320" t="s">
        <v>137</v>
      </c>
      <c r="C40" s="335" t="s">
        <v>86</v>
      </c>
      <c r="D40" s="339">
        <v>5.5</v>
      </c>
      <c r="E40" s="340">
        <v>2</v>
      </c>
      <c r="F40" s="287"/>
      <c r="G40" s="193"/>
      <c r="H40" s="194"/>
      <c r="I40" s="193"/>
      <c r="J40" s="195"/>
      <c r="K40" s="196"/>
      <c r="L40" s="79"/>
      <c r="M40" s="320" t="s">
        <v>258</v>
      </c>
      <c r="N40" s="320" t="s">
        <v>177</v>
      </c>
      <c r="O40" s="335" t="s">
        <v>186</v>
      </c>
      <c r="P40" s="283">
        <v>6.3</v>
      </c>
      <c r="Q40" s="340">
        <v>2</v>
      </c>
      <c r="R40" s="284"/>
    </row>
    <row r="41" spans="1:18" ht="12" customHeight="1">
      <c r="A41" s="326" t="s">
        <v>305</v>
      </c>
      <c r="B41" s="326" t="s">
        <v>313</v>
      </c>
      <c r="C41" s="325" t="s">
        <v>279</v>
      </c>
      <c r="D41" s="339">
        <v>5.7</v>
      </c>
      <c r="E41" s="340">
        <v>3</v>
      </c>
      <c r="F41" s="433" t="s">
        <v>367</v>
      </c>
      <c r="G41" s="193"/>
      <c r="H41" s="194"/>
      <c r="I41" s="193"/>
      <c r="J41" s="195"/>
      <c r="K41" s="196"/>
      <c r="L41" s="79"/>
      <c r="M41" s="320" t="s">
        <v>344</v>
      </c>
      <c r="N41" s="320" t="s">
        <v>162</v>
      </c>
      <c r="O41" s="335" t="s">
        <v>191</v>
      </c>
      <c r="P41" s="283">
        <v>6.4</v>
      </c>
      <c r="Q41" s="340">
        <v>3</v>
      </c>
      <c r="R41" s="433" t="s">
        <v>368</v>
      </c>
    </row>
    <row r="42" spans="1:18" ht="12" customHeight="1">
      <c r="A42" s="320" t="s">
        <v>215</v>
      </c>
      <c r="B42" s="320" t="s">
        <v>216</v>
      </c>
      <c r="C42" s="335" t="s">
        <v>86</v>
      </c>
      <c r="D42" s="339">
        <v>5.7</v>
      </c>
      <c r="E42" s="285">
        <v>4</v>
      </c>
      <c r="F42" s="433" t="s">
        <v>366</v>
      </c>
      <c r="G42" s="193"/>
      <c r="H42" s="194"/>
      <c r="I42" s="193"/>
      <c r="J42" s="195"/>
      <c r="K42" s="196"/>
      <c r="L42" s="79"/>
      <c r="M42" s="320" t="s">
        <v>282</v>
      </c>
      <c r="N42" s="320" t="s">
        <v>283</v>
      </c>
      <c r="O42" s="335" t="s">
        <v>113</v>
      </c>
      <c r="P42" s="283">
        <v>6.4</v>
      </c>
      <c r="Q42" s="108">
        <v>4</v>
      </c>
      <c r="R42" s="433" t="s">
        <v>365</v>
      </c>
    </row>
    <row r="43" spans="1:17" ht="12" customHeight="1">
      <c r="A43" s="320" t="s">
        <v>309</v>
      </c>
      <c r="B43" s="320" t="s">
        <v>317</v>
      </c>
      <c r="C43" s="335" t="s">
        <v>279</v>
      </c>
      <c r="D43" s="339">
        <v>5.7</v>
      </c>
      <c r="E43" s="108">
        <v>4</v>
      </c>
      <c r="F43" s="433" t="s">
        <v>365</v>
      </c>
      <c r="G43" s="193"/>
      <c r="H43" s="194"/>
      <c r="I43" s="193"/>
      <c r="J43" s="195"/>
      <c r="K43" s="196"/>
      <c r="L43" s="79"/>
      <c r="M43" s="75"/>
      <c r="N43" s="76"/>
      <c r="O43" s="80"/>
      <c r="P43" s="109"/>
      <c r="Q43" s="108"/>
    </row>
    <row r="44" spans="1:21" s="59" customFormat="1" ht="12">
      <c r="A44" s="96" t="s">
        <v>32</v>
      </c>
      <c r="B44" s="97" t="s">
        <v>23</v>
      </c>
      <c r="C44" s="97"/>
      <c r="D44" s="124"/>
      <c r="E44" s="125"/>
      <c r="F44" s="74"/>
      <c r="G44" s="197"/>
      <c r="H44" s="198"/>
      <c r="I44" s="197"/>
      <c r="J44" s="202"/>
      <c r="K44" s="200"/>
      <c r="L44" s="79"/>
      <c r="M44" s="100" t="s">
        <v>32</v>
      </c>
      <c r="N44" s="101" t="s">
        <v>23</v>
      </c>
      <c r="O44" s="102"/>
      <c r="P44" s="126"/>
      <c r="Q44" s="127"/>
      <c r="U44" s="70"/>
    </row>
    <row r="45" spans="1:17" ht="12" customHeight="1">
      <c r="A45" s="326" t="s">
        <v>304</v>
      </c>
      <c r="B45" s="326" t="s">
        <v>107</v>
      </c>
      <c r="C45" s="325" t="s">
        <v>279</v>
      </c>
      <c r="D45" s="283">
        <v>5.5</v>
      </c>
      <c r="E45" s="340">
        <v>1</v>
      </c>
      <c r="F45" s="74"/>
      <c r="G45" s="204"/>
      <c r="H45" s="204"/>
      <c r="I45" s="205"/>
      <c r="J45" s="195"/>
      <c r="K45" s="206"/>
      <c r="L45" s="79"/>
      <c r="M45" s="338" t="s">
        <v>198</v>
      </c>
      <c r="N45" s="327" t="s">
        <v>199</v>
      </c>
      <c r="O45" s="335" t="s">
        <v>86</v>
      </c>
      <c r="P45" s="283">
        <v>5.9</v>
      </c>
      <c r="Q45" s="340">
        <v>1</v>
      </c>
    </row>
    <row r="46" spans="1:17" ht="12" customHeight="1">
      <c r="A46" s="326" t="s">
        <v>302</v>
      </c>
      <c r="B46" s="326" t="s">
        <v>303</v>
      </c>
      <c r="C46" s="325" t="s">
        <v>279</v>
      </c>
      <c r="D46" s="283">
        <v>5.5</v>
      </c>
      <c r="E46" s="340">
        <v>2</v>
      </c>
      <c r="F46" s="74"/>
      <c r="G46" s="204"/>
      <c r="H46" s="204"/>
      <c r="I46" s="205"/>
      <c r="J46" s="195"/>
      <c r="K46" s="206"/>
      <c r="L46" s="79"/>
      <c r="M46" s="320" t="s">
        <v>274</v>
      </c>
      <c r="N46" s="320" t="s">
        <v>275</v>
      </c>
      <c r="O46" s="335" t="s">
        <v>113</v>
      </c>
      <c r="P46" s="283">
        <v>6.1</v>
      </c>
      <c r="Q46" s="340">
        <v>2</v>
      </c>
    </row>
    <row r="47" spans="1:17" ht="12" customHeight="1" thickBot="1">
      <c r="A47" s="326" t="s">
        <v>202</v>
      </c>
      <c r="B47" s="326" t="s">
        <v>197</v>
      </c>
      <c r="C47" s="325" t="s">
        <v>86</v>
      </c>
      <c r="D47" s="283">
        <v>5.6</v>
      </c>
      <c r="E47" s="340">
        <v>3</v>
      </c>
      <c r="F47" s="433" t="s">
        <v>357</v>
      </c>
      <c r="G47" s="204"/>
      <c r="H47" s="204"/>
      <c r="I47" s="205"/>
      <c r="J47" s="195"/>
      <c r="K47" s="206"/>
      <c r="L47" s="79"/>
      <c r="M47" s="326" t="s">
        <v>109</v>
      </c>
      <c r="N47" s="326" t="s">
        <v>110</v>
      </c>
      <c r="O47" s="325" t="s">
        <v>86</v>
      </c>
      <c r="P47" s="283">
        <v>6.2</v>
      </c>
      <c r="Q47" s="340">
        <v>3</v>
      </c>
    </row>
    <row r="48" spans="1:101" s="128" customFormat="1" ht="12" customHeight="1" thickBot="1">
      <c r="A48" s="326" t="s">
        <v>277</v>
      </c>
      <c r="B48" s="326" t="s">
        <v>278</v>
      </c>
      <c r="C48" s="279" t="s">
        <v>113</v>
      </c>
      <c r="D48" s="283">
        <v>5.6</v>
      </c>
      <c r="E48" s="281">
        <v>4</v>
      </c>
      <c r="F48" s="433" t="s">
        <v>358</v>
      </c>
      <c r="G48" s="207"/>
      <c r="H48" s="207"/>
      <c r="I48" s="207"/>
      <c r="J48" s="195"/>
      <c r="K48" s="206"/>
      <c r="L48" s="129"/>
      <c r="M48" s="104"/>
      <c r="N48" s="105"/>
      <c r="O48" s="80"/>
      <c r="P48" s="117"/>
      <c r="Q48" s="110"/>
      <c r="R48" s="130"/>
      <c r="S48" s="130"/>
      <c r="T48" s="130"/>
      <c r="U48" s="7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</row>
    <row r="49" spans="1:46" s="11" customFormat="1" ht="6.75" customHeight="1">
      <c r="A49" s="20"/>
      <c r="B49" s="180"/>
      <c r="C49" s="180"/>
      <c r="D49" s="183"/>
      <c r="E49" s="189"/>
      <c r="F49" s="21"/>
      <c r="G49" s="37"/>
      <c r="H49" s="36"/>
      <c r="I49" s="37"/>
      <c r="J49" s="57"/>
      <c r="K49" s="38"/>
      <c r="L49" s="22"/>
      <c r="M49" s="182"/>
      <c r="N49" s="181"/>
      <c r="O49" s="182"/>
      <c r="P49" s="188"/>
      <c r="Q49" s="183"/>
      <c r="R49" s="302"/>
      <c r="S49" s="302"/>
      <c r="T49" s="302"/>
      <c r="U49" s="70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</row>
    <row r="50" spans="1:17" ht="15.75" customHeight="1">
      <c r="A50" s="208"/>
      <c r="B50" s="208"/>
      <c r="C50" s="208"/>
      <c r="D50" s="208"/>
      <c r="E50" s="208"/>
      <c r="F50" s="106"/>
      <c r="G50" s="498" t="s">
        <v>34</v>
      </c>
      <c r="H50" s="499"/>
      <c r="I50" s="499"/>
      <c r="J50" s="499"/>
      <c r="K50" s="500"/>
      <c r="L50" s="58"/>
      <c r="M50" s="208"/>
      <c r="N50" s="208"/>
      <c r="O50" s="208"/>
      <c r="P50" s="208"/>
      <c r="Q50" s="208"/>
    </row>
    <row r="51" spans="1:21" s="59" customFormat="1" ht="12">
      <c r="A51" s="60" t="s">
        <v>28</v>
      </c>
      <c r="B51" s="61" t="s">
        <v>24</v>
      </c>
      <c r="C51" s="289"/>
      <c r="D51" s="191" t="s">
        <v>44</v>
      </c>
      <c r="E51" s="290"/>
      <c r="F51" s="64"/>
      <c r="G51" s="60" t="s">
        <v>28</v>
      </c>
      <c r="H51" s="61" t="s">
        <v>24</v>
      </c>
      <c r="I51" s="211" t="s">
        <v>45</v>
      </c>
      <c r="J51" s="107"/>
      <c r="K51" s="63"/>
      <c r="L51" s="69"/>
      <c r="M51" s="60" t="s">
        <v>28</v>
      </c>
      <c r="N51" s="61" t="s">
        <v>24</v>
      </c>
      <c r="O51" s="190" t="s">
        <v>46</v>
      </c>
      <c r="P51" s="68"/>
      <c r="Q51" s="192"/>
      <c r="U51" s="70"/>
    </row>
    <row r="52" spans="1:17" s="70" customFormat="1" ht="12" customHeight="1">
      <c r="A52" s="326" t="s">
        <v>251</v>
      </c>
      <c r="B52" s="326" t="s">
        <v>163</v>
      </c>
      <c r="C52" s="325" t="s">
        <v>191</v>
      </c>
      <c r="D52" s="295">
        <v>1.09</v>
      </c>
      <c r="E52" s="340">
        <v>1</v>
      </c>
      <c r="F52" s="74"/>
      <c r="G52" s="320" t="s">
        <v>156</v>
      </c>
      <c r="H52" s="320" t="s">
        <v>157</v>
      </c>
      <c r="I52" s="335" t="s">
        <v>86</v>
      </c>
      <c r="J52" s="295">
        <v>11.2</v>
      </c>
      <c r="K52" s="340">
        <v>1</v>
      </c>
      <c r="L52" s="79"/>
      <c r="M52" s="320" t="s">
        <v>156</v>
      </c>
      <c r="N52" s="320" t="s">
        <v>157</v>
      </c>
      <c r="O52" s="335" t="s">
        <v>86</v>
      </c>
      <c r="P52" s="301">
        <v>10.5</v>
      </c>
      <c r="Q52" s="340">
        <v>1</v>
      </c>
    </row>
    <row r="53" spans="1:17" s="70" customFormat="1" ht="12" customHeight="1">
      <c r="A53" s="320" t="s">
        <v>127</v>
      </c>
      <c r="B53" s="320" t="s">
        <v>289</v>
      </c>
      <c r="C53" s="335" t="s">
        <v>113</v>
      </c>
      <c r="D53" s="295">
        <v>1.09</v>
      </c>
      <c r="E53" s="340">
        <v>2</v>
      </c>
      <c r="F53" s="74"/>
      <c r="G53" s="326" t="s">
        <v>161</v>
      </c>
      <c r="H53" s="326" t="s">
        <v>128</v>
      </c>
      <c r="I53" s="325" t="s">
        <v>86</v>
      </c>
      <c r="J53" s="295">
        <v>10.8</v>
      </c>
      <c r="K53" s="340">
        <v>2</v>
      </c>
      <c r="L53" s="79"/>
      <c r="M53" s="326" t="s">
        <v>161</v>
      </c>
      <c r="N53" s="326" t="s">
        <v>128</v>
      </c>
      <c r="O53" s="325" t="s">
        <v>86</v>
      </c>
      <c r="P53" s="301">
        <v>10.1</v>
      </c>
      <c r="Q53" s="340">
        <v>2</v>
      </c>
    </row>
    <row r="54" spans="1:17" s="70" customFormat="1" ht="12" customHeight="1">
      <c r="A54" s="326" t="s">
        <v>337</v>
      </c>
      <c r="B54" s="326" t="s">
        <v>135</v>
      </c>
      <c r="C54" s="325" t="s">
        <v>191</v>
      </c>
      <c r="D54" s="295">
        <v>1.05</v>
      </c>
      <c r="E54" s="340">
        <v>3</v>
      </c>
      <c r="F54" s="74"/>
      <c r="G54" s="320" t="s">
        <v>297</v>
      </c>
      <c r="H54" s="320" t="s">
        <v>298</v>
      </c>
      <c r="I54" s="335" t="s">
        <v>113</v>
      </c>
      <c r="J54" s="295">
        <v>10.5</v>
      </c>
      <c r="K54" s="340">
        <v>3</v>
      </c>
      <c r="L54" s="433" t="s">
        <v>375</v>
      </c>
      <c r="M54" s="320" t="s">
        <v>244</v>
      </c>
      <c r="N54" s="320" t="s">
        <v>162</v>
      </c>
      <c r="O54" s="335" t="s">
        <v>191</v>
      </c>
      <c r="P54" s="301">
        <v>10.05</v>
      </c>
      <c r="Q54" s="340">
        <v>3</v>
      </c>
    </row>
    <row r="55" spans="1:17" s="70" customFormat="1" ht="12" customHeight="1">
      <c r="A55" s="114"/>
      <c r="B55" s="115"/>
      <c r="C55" s="116"/>
      <c r="D55" s="132"/>
      <c r="E55" s="110"/>
      <c r="F55" s="74"/>
      <c r="G55" s="320" t="s">
        <v>125</v>
      </c>
      <c r="H55" s="320" t="s">
        <v>126</v>
      </c>
      <c r="I55" s="335" t="s">
        <v>86</v>
      </c>
      <c r="J55" s="295">
        <v>10.5</v>
      </c>
      <c r="K55" s="110">
        <v>4</v>
      </c>
      <c r="L55" s="433" t="s">
        <v>376</v>
      </c>
      <c r="M55" s="111"/>
      <c r="N55" s="112"/>
      <c r="O55" s="113"/>
      <c r="P55" s="131"/>
      <c r="Q55" s="110"/>
    </row>
    <row r="56" spans="1:17" s="70" customFormat="1" ht="12" customHeight="1">
      <c r="A56" s="114"/>
      <c r="B56" s="115"/>
      <c r="C56" s="116"/>
      <c r="D56" s="132"/>
      <c r="E56" s="110"/>
      <c r="F56" s="74"/>
      <c r="G56" s="320" t="s">
        <v>180</v>
      </c>
      <c r="H56" s="320" t="s">
        <v>182</v>
      </c>
      <c r="I56" s="335" t="s">
        <v>113</v>
      </c>
      <c r="J56" s="295">
        <v>10.5</v>
      </c>
      <c r="K56" s="110">
        <v>4</v>
      </c>
      <c r="L56" s="433" t="s">
        <v>377</v>
      </c>
      <c r="M56" s="111"/>
      <c r="N56" s="112"/>
      <c r="O56" s="113"/>
      <c r="P56" s="131"/>
      <c r="Q56" s="110"/>
    </row>
    <row r="57" spans="1:21" s="59" customFormat="1" ht="12">
      <c r="A57" s="81" t="s">
        <v>31</v>
      </c>
      <c r="B57" s="82" t="s">
        <v>23</v>
      </c>
      <c r="C57" s="82"/>
      <c r="D57" s="118"/>
      <c r="E57" s="119"/>
      <c r="F57" s="74"/>
      <c r="G57" s="85" t="s">
        <v>31</v>
      </c>
      <c r="H57" s="86" t="s">
        <v>23</v>
      </c>
      <c r="I57" s="87"/>
      <c r="J57" s="120"/>
      <c r="K57" s="88"/>
      <c r="L57" s="79"/>
      <c r="M57" s="85" t="s">
        <v>31</v>
      </c>
      <c r="N57" s="86" t="s">
        <v>23</v>
      </c>
      <c r="O57" s="87"/>
      <c r="P57" s="120"/>
      <c r="Q57" s="88"/>
      <c r="U57" s="70"/>
    </row>
    <row r="58" spans="1:17" s="70" customFormat="1" ht="12" customHeight="1">
      <c r="A58" s="291"/>
      <c r="B58" s="292"/>
      <c r="C58" s="292"/>
      <c r="D58" s="293"/>
      <c r="E58" s="294"/>
      <c r="F58" s="74"/>
      <c r="G58" s="320" t="s">
        <v>320</v>
      </c>
      <c r="H58" s="320" t="s">
        <v>321</v>
      </c>
      <c r="I58" s="335" t="s">
        <v>279</v>
      </c>
      <c r="J58" s="295">
        <v>10.8</v>
      </c>
      <c r="K58" s="340">
        <v>1</v>
      </c>
      <c r="L58" s="79"/>
      <c r="M58" s="320" t="s">
        <v>250</v>
      </c>
      <c r="N58" s="320" t="s">
        <v>245</v>
      </c>
      <c r="O58" s="335" t="s">
        <v>191</v>
      </c>
      <c r="P58" s="301">
        <v>8.35</v>
      </c>
      <c r="Q58" s="340">
        <v>1</v>
      </c>
    </row>
    <row r="59" spans="1:17" s="70" customFormat="1" ht="12" customHeight="1">
      <c r="A59" s="291"/>
      <c r="B59" s="292"/>
      <c r="C59" s="292"/>
      <c r="D59" s="293"/>
      <c r="E59" s="294"/>
      <c r="F59" s="74"/>
      <c r="G59" s="320" t="s">
        <v>144</v>
      </c>
      <c r="H59" s="320" t="s">
        <v>145</v>
      </c>
      <c r="I59" s="335" t="s">
        <v>86</v>
      </c>
      <c r="J59" s="295">
        <v>10.7</v>
      </c>
      <c r="K59" s="340">
        <v>2</v>
      </c>
      <c r="L59" s="284"/>
      <c r="M59" s="326" t="s">
        <v>116</v>
      </c>
      <c r="N59" s="326" t="s">
        <v>117</v>
      </c>
      <c r="O59" s="325" t="s">
        <v>113</v>
      </c>
      <c r="P59" s="301">
        <v>8.3</v>
      </c>
      <c r="Q59" s="340">
        <v>2</v>
      </c>
    </row>
    <row r="60" spans="1:17" s="70" customFormat="1" ht="12" customHeight="1">
      <c r="A60" s="296"/>
      <c r="B60" s="297"/>
      <c r="C60" s="297"/>
      <c r="D60" s="293"/>
      <c r="E60" s="294"/>
      <c r="F60" s="74"/>
      <c r="G60" s="326" t="s">
        <v>116</v>
      </c>
      <c r="H60" s="326" t="s">
        <v>117</v>
      </c>
      <c r="I60" s="325" t="s">
        <v>113</v>
      </c>
      <c r="J60" s="295">
        <v>10.55</v>
      </c>
      <c r="K60" s="340">
        <v>3</v>
      </c>
      <c r="L60" s="284"/>
      <c r="M60" s="326" t="s">
        <v>146</v>
      </c>
      <c r="N60" s="326" t="s">
        <v>105</v>
      </c>
      <c r="O60" s="325" t="s">
        <v>86</v>
      </c>
      <c r="P60" s="301">
        <v>7.9</v>
      </c>
      <c r="Q60" s="340">
        <v>3</v>
      </c>
    </row>
    <row r="61" spans="1:17" s="70" customFormat="1" ht="12" customHeight="1">
      <c r="A61" s="291"/>
      <c r="B61" s="292"/>
      <c r="C61" s="298"/>
      <c r="D61" s="299"/>
      <c r="E61" s="294"/>
      <c r="F61" s="74"/>
      <c r="G61" s="75"/>
      <c r="H61" s="76"/>
      <c r="I61" s="77"/>
      <c r="J61" s="132"/>
      <c r="K61" s="108"/>
      <c r="L61" s="79"/>
      <c r="M61" s="71"/>
      <c r="N61" s="47"/>
      <c r="O61" s="48"/>
      <c r="P61" s="132"/>
      <c r="Q61" s="108"/>
    </row>
    <row r="62" spans="1:21" s="59" customFormat="1" ht="12">
      <c r="A62" s="89" t="s">
        <v>32</v>
      </c>
      <c r="B62" s="90" t="s">
        <v>24</v>
      </c>
      <c r="C62" s="90"/>
      <c r="D62" s="121"/>
      <c r="E62" s="122"/>
      <c r="F62" s="74"/>
      <c r="G62" s="93" t="s">
        <v>32</v>
      </c>
      <c r="H62" s="94" t="s">
        <v>24</v>
      </c>
      <c r="I62" s="95"/>
      <c r="J62" s="123"/>
      <c r="K62" s="122"/>
      <c r="L62" s="79"/>
      <c r="M62" s="93" t="s">
        <v>32</v>
      </c>
      <c r="N62" s="94" t="s">
        <v>24</v>
      </c>
      <c r="O62" s="95"/>
      <c r="P62" s="123"/>
      <c r="Q62" s="122"/>
      <c r="U62" s="70"/>
    </row>
    <row r="63" spans="1:18" s="70" customFormat="1" ht="12" customHeight="1">
      <c r="A63" s="291"/>
      <c r="B63" s="292"/>
      <c r="C63" s="292"/>
      <c r="D63" s="293"/>
      <c r="E63" s="294"/>
      <c r="F63" s="74"/>
      <c r="G63" s="326" t="s">
        <v>136</v>
      </c>
      <c r="H63" s="326" t="s">
        <v>137</v>
      </c>
      <c r="I63" s="325" t="s">
        <v>86</v>
      </c>
      <c r="J63" s="295">
        <v>9.3</v>
      </c>
      <c r="K63" s="340">
        <v>1</v>
      </c>
      <c r="L63" s="284"/>
      <c r="M63" s="326" t="s">
        <v>136</v>
      </c>
      <c r="N63" s="326" t="s">
        <v>137</v>
      </c>
      <c r="O63" s="325" t="s">
        <v>86</v>
      </c>
      <c r="P63" s="301">
        <v>7.5</v>
      </c>
      <c r="Q63" s="340">
        <v>1</v>
      </c>
      <c r="R63" s="284"/>
    </row>
    <row r="64" spans="1:18" s="70" customFormat="1" ht="12" customHeight="1">
      <c r="A64" s="291"/>
      <c r="B64" s="292"/>
      <c r="C64" s="292"/>
      <c r="D64" s="293"/>
      <c r="E64" s="294"/>
      <c r="F64" s="74"/>
      <c r="G64" s="326" t="s">
        <v>167</v>
      </c>
      <c r="H64" s="326" t="s">
        <v>162</v>
      </c>
      <c r="I64" s="325" t="s">
        <v>113</v>
      </c>
      <c r="J64" s="295">
        <v>9.15</v>
      </c>
      <c r="K64" s="340">
        <v>2</v>
      </c>
      <c r="L64" s="284"/>
      <c r="M64" s="320" t="s">
        <v>240</v>
      </c>
      <c r="N64" s="320" t="s">
        <v>123</v>
      </c>
      <c r="O64" s="335" t="s">
        <v>191</v>
      </c>
      <c r="P64" s="301">
        <v>6.5</v>
      </c>
      <c r="Q64" s="340">
        <v>2</v>
      </c>
      <c r="R64" s="284"/>
    </row>
    <row r="65" spans="1:18" ht="12" customHeight="1">
      <c r="A65" s="296"/>
      <c r="B65" s="297"/>
      <c r="C65" s="297"/>
      <c r="D65" s="293"/>
      <c r="E65" s="294"/>
      <c r="F65" s="74"/>
      <c r="G65" s="326" t="s">
        <v>309</v>
      </c>
      <c r="H65" s="326" t="s">
        <v>317</v>
      </c>
      <c r="I65" s="325" t="s">
        <v>279</v>
      </c>
      <c r="J65" s="295">
        <v>8.8</v>
      </c>
      <c r="K65" s="340">
        <v>3</v>
      </c>
      <c r="L65" s="300"/>
      <c r="M65" s="320" t="s">
        <v>167</v>
      </c>
      <c r="N65" s="320" t="s">
        <v>162</v>
      </c>
      <c r="O65" s="335" t="s">
        <v>113</v>
      </c>
      <c r="P65" s="301">
        <v>6.4</v>
      </c>
      <c r="Q65" s="340">
        <v>3</v>
      </c>
      <c r="R65" s="284"/>
    </row>
    <row r="66" spans="1:17" ht="12" customHeight="1">
      <c r="A66" s="296"/>
      <c r="B66" s="297"/>
      <c r="C66" s="297"/>
      <c r="D66" s="293"/>
      <c r="E66" s="294"/>
      <c r="F66" s="74"/>
      <c r="G66" s="111"/>
      <c r="H66" s="112"/>
      <c r="I66" s="113"/>
      <c r="J66" s="131"/>
      <c r="K66" s="110"/>
      <c r="L66" s="79"/>
      <c r="M66" s="75"/>
      <c r="N66" s="76"/>
      <c r="O66" s="80"/>
      <c r="P66" s="131"/>
      <c r="Q66" s="108"/>
    </row>
    <row r="67" spans="1:21" s="59" customFormat="1" ht="12">
      <c r="A67" s="96" t="s">
        <v>32</v>
      </c>
      <c r="B67" s="97" t="s">
        <v>23</v>
      </c>
      <c r="C67" s="97"/>
      <c r="D67" s="126"/>
      <c r="E67" s="125"/>
      <c r="F67" s="74"/>
      <c r="G67" s="100" t="s">
        <v>32</v>
      </c>
      <c r="H67" s="101" t="s">
        <v>23</v>
      </c>
      <c r="I67" s="102"/>
      <c r="J67" s="126"/>
      <c r="K67" s="127"/>
      <c r="L67" s="79"/>
      <c r="M67" s="100" t="s">
        <v>32</v>
      </c>
      <c r="N67" s="101" t="s">
        <v>23</v>
      </c>
      <c r="O67" s="103"/>
      <c r="P67" s="126"/>
      <c r="Q67" s="127"/>
      <c r="U67" s="70"/>
    </row>
    <row r="68" spans="1:17" ht="12" customHeight="1">
      <c r="A68" s="291"/>
      <c r="B68" s="292"/>
      <c r="C68" s="292"/>
      <c r="D68" s="293"/>
      <c r="E68" s="294"/>
      <c r="F68" s="74"/>
      <c r="G68" s="338" t="s">
        <v>302</v>
      </c>
      <c r="H68" s="327" t="s">
        <v>303</v>
      </c>
      <c r="I68" s="335" t="s">
        <v>279</v>
      </c>
      <c r="J68" s="347">
        <v>8.8</v>
      </c>
      <c r="K68" s="340">
        <v>1</v>
      </c>
      <c r="L68" s="79"/>
      <c r="M68" s="326" t="s">
        <v>302</v>
      </c>
      <c r="N68" s="326" t="s">
        <v>303</v>
      </c>
      <c r="O68" s="325" t="s">
        <v>279</v>
      </c>
      <c r="P68" s="301">
        <v>6.2</v>
      </c>
      <c r="Q68" s="340">
        <v>1</v>
      </c>
    </row>
    <row r="69" spans="1:17" ht="12" customHeight="1">
      <c r="A69" s="291"/>
      <c r="B69" s="292"/>
      <c r="C69" s="292"/>
      <c r="D69" s="293"/>
      <c r="E69" s="294"/>
      <c r="F69" s="74"/>
      <c r="G69" s="326" t="s">
        <v>198</v>
      </c>
      <c r="H69" s="326" t="s">
        <v>199</v>
      </c>
      <c r="I69" s="325" t="s">
        <v>86</v>
      </c>
      <c r="J69" s="347">
        <v>8.6</v>
      </c>
      <c r="K69" s="340">
        <v>2</v>
      </c>
      <c r="L69" s="74"/>
      <c r="M69" s="326" t="s">
        <v>109</v>
      </c>
      <c r="N69" s="326" t="s">
        <v>110</v>
      </c>
      <c r="O69" s="325" t="s">
        <v>86</v>
      </c>
      <c r="P69" s="301">
        <v>6.1</v>
      </c>
      <c r="Q69" s="340">
        <v>2</v>
      </c>
    </row>
    <row r="70" spans="1:18" ht="12" customHeight="1">
      <c r="A70" s="296"/>
      <c r="B70" s="297"/>
      <c r="C70" s="297"/>
      <c r="D70" s="293"/>
      <c r="E70" s="294"/>
      <c r="F70" s="74"/>
      <c r="G70" s="326" t="s">
        <v>152</v>
      </c>
      <c r="H70" s="326" t="s">
        <v>195</v>
      </c>
      <c r="I70" s="325" t="s">
        <v>86</v>
      </c>
      <c r="J70" s="347">
        <v>8.4</v>
      </c>
      <c r="K70" s="340">
        <v>3</v>
      </c>
      <c r="L70" s="74"/>
      <c r="M70" s="326" t="s">
        <v>118</v>
      </c>
      <c r="N70" s="326" t="s">
        <v>119</v>
      </c>
      <c r="O70" s="325" t="s">
        <v>113</v>
      </c>
      <c r="P70" s="301">
        <v>5.65</v>
      </c>
      <c r="Q70" s="340">
        <v>3</v>
      </c>
      <c r="R70" s="286"/>
    </row>
    <row r="71" spans="1:17" ht="12" customHeight="1">
      <c r="A71" s="296"/>
      <c r="B71" s="297"/>
      <c r="C71" s="297"/>
      <c r="D71" s="299"/>
      <c r="E71" s="294"/>
      <c r="F71" s="74"/>
      <c r="G71" s="186"/>
      <c r="H71" s="187"/>
      <c r="I71" s="187"/>
      <c r="J71" s="131"/>
      <c r="K71" s="108"/>
      <c r="L71" s="79"/>
      <c r="M71" s="186"/>
      <c r="N71" s="187"/>
      <c r="O71" s="187"/>
      <c r="P71" s="131"/>
      <c r="Q71" s="108"/>
    </row>
    <row r="72" spans="1:16" ht="12">
      <c r="A72" s="70"/>
      <c r="B72" s="70"/>
      <c r="C72" s="70"/>
      <c r="D72" s="49"/>
      <c r="F72" s="351"/>
      <c r="G72" s="49"/>
      <c r="H72" s="351"/>
      <c r="I72" s="49"/>
      <c r="J72" s="352"/>
      <c r="L72" s="353"/>
      <c r="M72" s="49"/>
      <c r="N72" s="351"/>
      <c r="O72" s="49"/>
      <c r="P72" s="352"/>
    </row>
    <row r="73" spans="1:16" ht="12">
      <c r="A73" s="70"/>
      <c r="B73" s="70"/>
      <c r="C73" s="70"/>
      <c r="D73" s="49"/>
      <c r="F73" s="351"/>
      <c r="G73" s="49"/>
      <c r="H73" s="351"/>
      <c r="I73" s="49"/>
      <c r="J73" s="352"/>
      <c r="L73" s="353"/>
      <c r="M73" s="49"/>
      <c r="N73" s="351"/>
      <c r="O73" s="49"/>
      <c r="P73" s="352"/>
    </row>
    <row r="74" spans="1:16" ht="12">
      <c r="A74" s="70"/>
      <c r="B74" s="70"/>
      <c r="C74" s="70"/>
      <c r="D74" s="49"/>
      <c r="F74" s="351"/>
      <c r="G74" s="49"/>
      <c r="H74" s="351"/>
      <c r="I74" s="49"/>
      <c r="J74" s="352"/>
      <c r="L74" s="353"/>
      <c r="M74" s="49"/>
      <c r="N74" s="351"/>
      <c r="O74" s="49"/>
      <c r="P74" s="352"/>
    </row>
    <row r="75" spans="1:16" ht="12">
      <c r="A75" s="70"/>
      <c r="B75" s="70"/>
      <c r="C75" s="70"/>
      <c r="D75" s="49"/>
      <c r="F75" s="351"/>
      <c r="G75" s="49"/>
      <c r="H75" s="351"/>
      <c r="I75" s="49"/>
      <c r="J75" s="352"/>
      <c r="L75" s="353"/>
      <c r="M75" s="49"/>
      <c r="N75" s="351"/>
      <c r="O75" s="49"/>
      <c r="P75" s="352"/>
    </row>
    <row r="76" spans="1:16" ht="12">
      <c r="A76" s="70"/>
      <c r="B76" s="70"/>
      <c r="C76" s="70"/>
      <c r="D76" s="49"/>
      <c r="F76" s="351"/>
      <c r="G76" s="49"/>
      <c r="H76" s="351"/>
      <c r="I76" s="49"/>
      <c r="J76" s="352"/>
      <c r="L76" s="353"/>
      <c r="M76" s="49"/>
      <c r="N76" s="351"/>
      <c r="O76" s="49"/>
      <c r="P76" s="352"/>
    </row>
    <row r="77" spans="1:16" ht="12">
      <c r="A77" s="70"/>
      <c r="B77" s="70"/>
      <c r="C77" s="70"/>
      <c r="D77" s="49"/>
      <c r="F77" s="351"/>
      <c r="G77" s="49"/>
      <c r="H77" s="351"/>
      <c r="I77" s="49"/>
      <c r="J77" s="352"/>
      <c r="L77" s="353"/>
      <c r="M77" s="49"/>
      <c r="N77" s="351"/>
      <c r="O77" s="49"/>
      <c r="P77" s="352"/>
    </row>
    <row r="78" spans="1:16" ht="12">
      <c r="A78" s="70"/>
      <c r="B78" s="70"/>
      <c r="C78" s="70"/>
      <c r="D78" s="49"/>
      <c r="F78" s="351"/>
      <c r="G78" s="49"/>
      <c r="H78" s="351"/>
      <c r="I78" s="49"/>
      <c r="J78" s="352"/>
      <c r="L78" s="353"/>
      <c r="M78" s="49"/>
      <c r="N78" s="351"/>
      <c r="O78" s="49"/>
      <c r="P78" s="352"/>
    </row>
    <row r="79" spans="1:16" ht="12">
      <c r="A79" s="70"/>
      <c r="B79" s="70"/>
      <c r="C79" s="70"/>
      <c r="D79" s="49"/>
      <c r="F79" s="351"/>
      <c r="G79" s="49"/>
      <c r="H79" s="351"/>
      <c r="I79" s="49"/>
      <c r="J79" s="352"/>
      <c r="L79" s="353"/>
      <c r="M79" s="49"/>
      <c r="N79" s="351"/>
      <c r="O79" s="49"/>
      <c r="P79" s="352"/>
    </row>
    <row r="80" spans="1:16" ht="12">
      <c r="A80" s="70"/>
      <c r="B80" s="70"/>
      <c r="C80" s="70"/>
      <c r="D80" s="49"/>
      <c r="F80" s="351"/>
      <c r="G80" s="49"/>
      <c r="H80" s="351"/>
      <c r="I80" s="49"/>
      <c r="J80" s="352"/>
      <c r="L80" s="353"/>
      <c r="M80" s="49"/>
      <c r="N80" s="351"/>
      <c r="O80" s="49"/>
      <c r="P80" s="352"/>
    </row>
    <row r="81" spans="4:17" s="70" customFormat="1" ht="12">
      <c r="D81" s="49"/>
      <c r="E81" s="49"/>
      <c r="F81" s="351"/>
      <c r="G81" s="49"/>
      <c r="H81" s="351"/>
      <c r="I81" s="49"/>
      <c r="J81" s="352"/>
      <c r="K81" s="49"/>
      <c r="L81" s="353"/>
      <c r="M81" s="49"/>
      <c r="N81" s="351"/>
      <c r="O81" s="49"/>
      <c r="P81" s="352"/>
      <c r="Q81" s="49"/>
    </row>
    <row r="82" spans="4:17" s="70" customFormat="1" ht="12">
      <c r="D82" s="49"/>
      <c r="E82" s="49"/>
      <c r="F82" s="351"/>
      <c r="G82" s="49"/>
      <c r="H82" s="351"/>
      <c r="I82" s="49"/>
      <c r="J82" s="352"/>
      <c r="K82" s="49"/>
      <c r="L82" s="353"/>
      <c r="M82" s="49"/>
      <c r="N82" s="351"/>
      <c r="O82" s="49"/>
      <c r="P82" s="352"/>
      <c r="Q82" s="49"/>
    </row>
    <row r="83" spans="4:17" s="70" customFormat="1" ht="12">
      <c r="D83" s="49"/>
      <c r="E83" s="49"/>
      <c r="F83" s="351"/>
      <c r="G83" s="49"/>
      <c r="H83" s="351"/>
      <c r="I83" s="49"/>
      <c r="J83" s="352"/>
      <c r="K83" s="49"/>
      <c r="L83" s="353"/>
      <c r="M83" s="49"/>
      <c r="N83" s="351"/>
      <c r="O83" s="49"/>
      <c r="P83" s="352"/>
      <c r="Q83" s="49"/>
    </row>
    <row r="84" spans="4:17" s="70" customFormat="1" ht="12">
      <c r="D84" s="49"/>
      <c r="E84" s="49"/>
      <c r="F84" s="351"/>
      <c r="G84" s="49"/>
      <c r="H84" s="351"/>
      <c r="I84" s="49"/>
      <c r="J84" s="352"/>
      <c r="K84" s="49"/>
      <c r="L84" s="353"/>
      <c r="M84" s="49"/>
      <c r="N84" s="351"/>
      <c r="O84" s="49"/>
      <c r="P84" s="352"/>
      <c r="Q84" s="49"/>
    </row>
    <row r="85" spans="4:17" s="70" customFormat="1" ht="12">
      <c r="D85" s="49"/>
      <c r="E85" s="49"/>
      <c r="F85" s="351"/>
      <c r="G85" s="49"/>
      <c r="H85" s="351"/>
      <c r="I85" s="49"/>
      <c r="J85" s="352"/>
      <c r="K85" s="49"/>
      <c r="L85" s="353"/>
      <c r="M85" s="49"/>
      <c r="N85" s="351"/>
      <c r="O85" s="49"/>
      <c r="P85" s="352"/>
      <c r="Q85" s="49"/>
    </row>
    <row r="86" spans="4:17" s="70" customFormat="1" ht="12">
      <c r="D86" s="49"/>
      <c r="E86" s="49"/>
      <c r="F86" s="351"/>
      <c r="G86" s="49"/>
      <c r="H86" s="351"/>
      <c r="I86" s="49"/>
      <c r="J86" s="352"/>
      <c r="K86" s="49"/>
      <c r="L86" s="353"/>
      <c r="M86" s="49"/>
      <c r="N86" s="351"/>
      <c r="O86" s="49"/>
      <c r="P86" s="352"/>
      <c r="Q86" s="49"/>
    </row>
    <row r="87" spans="4:17" s="70" customFormat="1" ht="12">
      <c r="D87" s="49"/>
      <c r="E87" s="49"/>
      <c r="F87" s="351"/>
      <c r="G87" s="49"/>
      <c r="H87" s="351"/>
      <c r="I87" s="49"/>
      <c r="J87" s="352"/>
      <c r="K87" s="49"/>
      <c r="L87" s="353"/>
      <c r="M87" s="49"/>
      <c r="N87" s="351"/>
      <c r="O87" s="49"/>
      <c r="P87" s="352"/>
      <c r="Q87" s="49"/>
    </row>
    <row r="88" spans="4:17" s="70" customFormat="1" ht="12">
      <c r="D88" s="49"/>
      <c r="E88" s="49"/>
      <c r="F88" s="351"/>
      <c r="G88" s="49"/>
      <c r="H88" s="351"/>
      <c r="I88" s="49"/>
      <c r="J88" s="352"/>
      <c r="K88" s="49"/>
      <c r="L88" s="353"/>
      <c r="M88" s="49"/>
      <c r="N88" s="351"/>
      <c r="O88" s="49"/>
      <c r="P88" s="352"/>
      <c r="Q88" s="49"/>
    </row>
    <row r="89" spans="4:17" s="70" customFormat="1" ht="12">
      <c r="D89" s="49"/>
      <c r="E89" s="49"/>
      <c r="F89" s="351"/>
      <c r="G89" s="49"/>
      <c r="H89" s="351"/>
      <c r="I89" s="49"/>
      <c r="J89" s="352"/>
      <c r="K89" s="49"/>
      <c r="L89" s="353"/>
      <c r="M89" s="49"/>
      <c r="N89" s="351"/>
      <c r="O89" s="49"/>
      <c r="P89" s="352"/>
      <c r="Q89" s="49"/>
    </row>
    <row r="90" spans="4:17" s="70" customFormat="1" ht="12">
      <c r="D90" s="49"/>
      <c r="E90" s="49"/>
      <c r="F90" s="351"/>
      <c r="G90" s="49"/>
      <c r="H90" s="351"/>
      <c r="I90" s="49"/>
      <c r="J90" s="352"/>
      <c r="K90" s="49"/>
      <c r="L90" s="353"/>
      <c r="M90" s="49"/>
      <c r="N90" s="351"/>
      <c r="O90" s="49"/>
      <c r="P90" s="352"/>
      <c r="Q90" s="49"/>
    </row>
    <row r="91" spans="4:17" s="70" customFormat="1" ht="12">
      <c r="D91" s="49"/>
      <c r="E91" s="49"/>
      <c r="F91" s="351"/>
      <c r="G91" s="49"/>
      <c r="H91" s="351"/>
      <c r="I91" s="49"/>
      <c r="J91" s="352"/>
      <c r="K91" s="49"/>
      <c r="L91" s="353"/>
      <c r="M91" s="49"/>
      <c r="N91" s="351"/>
      <c r="O91" s="49"/>
      <c r="P91" s="352"/>
      <c r="Q91" s="49"/>
    </row>
    <row r="92" spans="4:17" s="70" customFormat="1" ht="12">
      <c r="D92" s="49"/>
      <c r="E92" s="49"/>
      <c r="F92" s="351"/>
      <c r="G92" s="49"/>
      <c r="H92" s="351"/>
      <c r="I92" s="49"/>
      <c r="J92" s="352"/>
      <c r="K92" s="49"/>
      <c r="L92" s="353"/>
      <c r="M92" s="49"/>
      <c r="N92" s="351"/>
      <c r="O92" s="49"/>
      <c r="P92" s="352"/>
      <c r="Q92" s="49"/>
    </row>
    <row r="93" spans="4:17" s="70" customFormat="1" ht="12">
      <c r="D93" s="49"/>
      <c r="E93" s="49"/>
      <c r="F93" s="351"/>
      <c r="G93" s="49"/>
      <c r="H93" s="351"/>
      <c r="I93" s="49"/>
      <c r="J93" s="352"/>
      <c r="K93" s="49"/>
      <c r="L93" s="353"/>
      <c r="M93" s="49"/>
      <c r="N93" s="351"/>
      <c r="O93" s="49"/>
      <c r="P93" s="352"/>
      <c r="Q93" s="49"/>
    </row>
    <row r="94" spans="4:17" s="70" customFormat="1" ht="12">
      <c r="D94" s="49"/>
      <c r="E94" s="49"/>
      <c r="F94" s="351"/>
      <c r="G94" s="49"/>
      <c r="H94" s="351"/>
      <c r="I94" s="49"/>
      <c r="J94" s="352"/>
      <c r="K94" s="49"/>
      <c r="L94" s="353"/>
      <c r="M94" s="49"/>
      <c r="N94" s="351"/>
      <c r="O94" s="49"/>
      <c r="P94" s="352"/>
      <c r="Q94" s="49"/>
    </row>
    <row r="95" spans="4:17" s="70" customFormat="1" ht="12">
      <c r="D95" s="49"/>
      <c r="E95" s="49"/>
      <c r="F95" s="351"/>
      <c r="G95" s="49"/>
      <c r="H95" s="351"/>
      <c r="I95" s="49"/>
      <c r="J95" s="352"/>
      <c r="K95" s="49"/>
      <c r="L95" s="353"/>
      <c r="M95" s="49"/>
      <c r="N95" s="351"/>
      <c r="O95" s="49"/>
      <c r="P95" s="352"/>
      <c r="Q95" s="49"/>
    </row>
    <row r="96" spans="4:17" s="70" customFormat="1" ht="12">
      <c r="D96" s="49"/>
      <c r="E96" s="49"/>
      <c r="F96" s="351"/>
      <c r="G96" s="49"/>
      <c r="H96" s="351"/>
      <c r="I96" s="49"/>
      <c r="J96" s="352"/>
      <c r="K96" s="49"/>
      <c r="L96" s="353"/>
      <c r="M96" s="49"/>
      <c r="N96" s="351"/>
      <c r="O96" s="49"/>
      <c r="P96" s="352"/>
      <c r="Q96" s="49"/>
    </row>
    <row r="97" spans="4:17" s="70" customFormat="1" ht="12">
      <c r="D97" s="49"/>
      <c r="E97" s="49"/>
      <c r="F97" s="351"/>
      <c r="G97" s="49"/>
      <c r="H97" s="351"/>
      <c r="I97" s="49"/>
      <c r="J97" s="352"/>
      <c r="K97" s="49"/>
      <c r="L97" s="353"/>
      <c r="M97" s="49"/>
      <c r="N97" s="351"/>
      <c r="O97" s="49"/>
      <c r="P97" s="352"/>
      <c r="Q97" s="49"/>
    </row>
  </sheetData>
  <sheetProtection/>
  <mergeCells count="5">
    <mergeCell ref="A4:Q4"/>
    <mergeCell ref="A27:Q27"/>
    <mergeCell ref="G6:K6"/>
    <mergeCell ref="G28:K28"/>
    <mergeCell ref="G50:K5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1"/>
  <sheetViews>
    <sheetView zoomScale="70" zoomScaleNormal="70" zoomScalePageLayoutView="0" workbookViewId="0" topLeftCell="A1">
      <selection activeCell="T2" sqref="T2"/>
    </sheetView>
  </sheetViews>
  <sheetFormatPr defaultColWidth="11.421875" defaultRowHeight="12.75"/>
  <cols>
    <col min="1" max="3" width="3.28125" style="0" customWidth="1"/>
    <col min="4" max="4" width="8.7109375" style="0" customWidth="1"/>
    <col min="5" max="5" width="12.7109375" style="0" customWidth="1"/>
    <col min="6" max="7" width="8.7109375" style="0" customWidth="1"/>
    <col min="8" max="8" width="8.7109375" style="277" customWidth="1"/>
    <col min="9" max="10" width="8.7109375" style="0" customWidth="1"/>
    <col min="11" max="11" width="6.8515625" style="0" customWidth="1"/>
    <col min="12" max="12" width="8.7109375" style="0" customWidth="1"/>
    <col min="13" max="13" width="12.7109375" style="0" customWidth="1"/>
    <col min="14" max="15" width="8.7109375" style="0" customWidth="1"/>
    <col min="16" max="16" width="8.7109375" style="277" customWidth="1"/>
    <col min="17" max="18" width="8.7109375" style="0" customWidth="1"/>
    <col min="19" max="19" width="6.8515625" style="0" customWidth="1"/>
    <col min="20" max="20" width="8.7109375" style="0" customWidth="1"/>
    <col min="21" max="21" width="12.7109375" style="0" customWidth="1"/>
    <col min="22" max="23" width="8.7109375" style="0" customWidth="1"/>
    <col min="24" max="24" width="8.7109375" style="277" customWidth="1"/>
    <col min="25" max="26" width="8.7109375" style="0" customWidth="1"/>
  </cols>
  <sheetData>
    <row r="1" spans="1:27" ht="12.75">
      <c r="A1" s="328"/>
      <c r="B1" s="328"/>
      <c r="C1" s="328"/>
      <c r="D1" s="328"/>
      <c r="E1" s="328"/>
      <c r="F1" s="328"/>
      <c r="G1" s="328"/>
      <c r="H1" s="332"/>
      <c r="I1" s="328"/>
      <c r="J1" s="328"/>
      <c r="L1" s="328"/>
      <c r="M1" s="328"/>
      <c r="N1" s="328"/>
      <c r="O1" s="328"/>
      <c r="P1" s="332"/>
      <c r="Q1" s="328"/>
      <c r="R1" s="328"/>
      <c r="T1" s="328"/>
      <c r="U1" s="328"/>
      <c r="V1" s="328"/>
      <c r="W1" s="328"/>
      <c r="X1" s="332"/>
      <c r="Y1" s="328"/>
      <c r="Z1" s="328"/>
      <c r="AA1" s="328"/>
    </row>
    <row r="2" spans="1:27" ht="15.75" customHeight="1">
      <c r="A2" s="303"/>
      <c r="B2" s="303"/>
      <c r="C2" s="303"/>
      <c r="D2" s="304">
        <v>40931</v>
      </c>
      <c r="E2" s="305" t="s">
        <v>70</v>
      </c>
      <c r="F2" s="306" t="s">
        <v>71</v>
      </c>
      <c r="G2" s="306" t="s">
        <v>72</v>
      </c>
      <c r="H2" s="306" t="s">
        <v>73</v>
      </c>
      <c r="I2" s="306" t="s">
        <v>74</v>
      </c>
      <c r="J2" s="307" t="s">
        <v>75</v>
      </c>
      <c r="K2" s="328"/>
      <c r="L2" s="304">
        <v>41294</v>
      </c>
      <c r="M2" s="305" t="s">
        <v>70</v>
      </c>
      <c r="N2" s="306" t="s">
        <v>71</v>
      </c>
      <c r="O2" s="306" t="s">
        <v>72</v>
      </c>
      <c r="P2" s="306" t="s">
        <v>73</v>
      </c>
      <c r="Q2" s="306" t="s">
        <v>74</v>
      </c>
      <c r="R2" s="307" t="s">
        <v>75</v>
      </c>
      <c r="S2" s="328"/>
      <c r="T2" s="304">
        <v>41658</v>
      </c>
      <c r="U2" s="305" t="s">
        <v>70</v>
      </c>
      <c r="V2" s="306" t="s">
        <v>71</v>
      </c>
      <c r="W2" s="306" t="s">
        <v>72</v>
      </c>
      <c r="X2" s="306" t="s">
        <v>73</v>
      </c>
      <c r="Y2" s="306" t="s">
        <v>74</v>
      </c>
      <c r="Z2" s="307" t="s">
        <v>75</v>
      </c>
      <c r="AA2" s="328"/>
    </row>
    <row r="3" spans="1:27" ht="13.5" customHeight="1">
      <c r="A3" s="303"/>
      <c r="B3" s="303"/>
      <c r="C3" s="303"/>
      <c r="D3" s="308"/>
      <c r="E3" s="309" t="s">
        <v>87</v>
      </c>
      <c r="F3" s="310">
        <v>23</v>
      </c>
      <c r="G3" s="310">
        <v>34</v>
      </c>
      <c r="H3" s="310">
        <v>25</v>
      </c>
      <c r="I3" s="310">
        <v>35</v>
      </c>
      <c r="J3" s="311">
        <f aca="true" t="shared" si="0" ref="J3:J10">SUM(F3:I3)</f>
        <v>117</v>
      </c>
      <c r="K3" s="328"/>
      <c r="L3" s="308"/>
      <c r="M3" s="309" t="s">
        <v>87</v>
      </c>
      <c r="N3" s="310">
        <v>21</v>
      </c>
      <c r="O3" s="310">
        <v>37</v>
      </c>
      <c r="P3" s="310">
        <v>30</v>
      </c>
      <c r="Q3" s="310">
        <v>36</v>
      </c>
      <c r="R3" s="311">
        <f aca="true" t="shared" si="1" ref="R3:R10">SUM(N3:Q3)</f>
        <v>124</v>
      </c>
      <c r="S3" s="328"/>
      <c r="T3" s="308"/>
      <c r="U3" s="309" t="s">
        <v>87</v>
      </c>
      <c r="V3" s="310">
        <v>18</v>
      </c>
      <c r="W3" s="310">
        <v>24</v>
      </c>
      <c r="X3" s="310">
        <v>26</v>
      </c>
      <c r="Y3" s="310">
        <v>25</v>
      </c>
      <c r="Z3" s="311">
        <f>SUM(V3:Y3)</f>
        <v>93</v>
      </c>
      <c r="AA3" s="328"/>
    </row>
    <row r="4" spans="1:27" ht="13.5" customHeight="1">
      <c r="A4" s="303"/>
      <c r="B4" s="303"/>
      <c r="C4" s="303"/>
      <c r="D4" s="308"/>
      <c r="E4" s="309" t="s">
        <v>100</v>
      </c>
      <c r="F4" s="310">
        <v>0</v>
      </c>
      <c r="G4" s="310">
        <v>0</v>
      </c>
      <c r="H4" s="310">
        <v>0</v>
      </c>
      <c r="I4" s="310">
        <v>0</v>
      </c>
      <c r="J4" s="311">
        <f>SUM(F4:I4)</f>
        <v>0</v>
      </c>
      <c r="K4" s="328"/>
      <c r="L4" s="308"/>
      <c r="M4" s="309" t="s">
        <v>100</v>
      </c>
      <c r="N4" s="310">
        <v>0</v>
      </c>
      <c r="O4" s="310">
        <v>0</v>
      </c>
      <c r="P4" s="310">
        <v>0</v>
      </c>
      <c r="Q4" s="310">
        <v>0</v>
      </c>
      <c r="R4" s="311">
        <f>SUM(N4:Q4)</f>
        <v>0</v>
      </c>
      <c r="S4" s="328"/>
      <c r="T4" s="308"/>
      <c r="U4" s="309" t="s">
        <v>100</v>
      </c>
      <c r="V4" s="310">
        <v>0</v>
      </c>
      <c r="W4" s="310">
        <v>0</v>
      </c>
      <c r="X4" s="310">
        <v>0</v>
      </c>
      <c r="Y4" s="310">
        <v>0</v>
      </c>
      <c r="Z4" s="311">
        <f>SUM(V4:Y4)</f>
        <v>0</v>
      </c>
      <c r="AA4" s="328"/>
    </row>
    <row r="5" spans="1:27" ht="13.5" customHeight="1">
      <c r="A5" s="303"/>
      <c r="B5" s="303"/>
      <c r="C5" s="303"/>
      <c r="D5" s="308"/>
      <c r="E5" s="309" t="s">
        <v>85</v>
      </c>
      <c r="F5" s="310">
        <v>5</v>
      </c>
      <c r="G5" s="310">
        <v>13</v>
      </c>
      <c r="H5" s="310">
        <v>4</v>
      </c>
      <c r="I5" s="310">
        <v>8</v>
      </c>
      <c r="J5" s="311">
        <f t="shared" si="0"/>
        <v>30</v>
      </c>
      <c r="K5" s="328"/>
      <c r="L5" s="308"/>
      <c r="M5" s="309" t="s">
        <v>85</v>
      </c>
      <c r="N5" s="310">
        <v>0</v>
      </c>
      <c r="O5" s="310">
        <v>0</v>
      </c>
      <c r="P5" s="310">
        <v>0</v>
      </c>
      <c r="Q5" s="310">
        <v>0</v>
      </c>
      <c r="R5" s="311">
        <f t="shared" si="1"/>
        <v>0</v>
      </c>
      <c r="S5" s="328"/>
      <c r="T5" s="308"/>
      <c r="U5" s="309" t="s">
        <v>85</v>
      </c>
      <c r="V5" s="310">
        <v>3</v>
      </c>
      <c r="W5" s="310">
        <v>7</v>
      </c>
      <c r="X5" s="310">
        <v>4</v>
      </c>
      <c r="Y5" s="310">
        <v>7</v>
      </c>
      <c r="Z5" s="311">
        <f aca="true" t="shared" si="2" ref="Z5:Z10">SUM(V5:Y5)</f>
        <v>21</v>
      </c>
      <c r="AA5" s="328"/>
    </row>
    <row r="6" spans="1:27" ht="13.5" customHeight="1">
      <c r="A6" s="303"/>
      <c r="B6" s="303"/>
      <c r="C6" s="303"/>
      <c r="D6" s="308"/>
      <c r="E6" s="309" t="s">
        <v>76</v>
      </c>
      <c r="F6" s="310">
        <v>0</v>
      </c>
      <c r="G6" s="310">
        <v>0</v>
      </c>
      <c r="H6" s="310">
        <v>0</v>
      </c>
      <c r="I6" s="310">
        <v>0</v>
      </c>
      <c r="J6" s="311">
        <f t="shared" si="0"/>
        <v>0</v>
      </c>
      <c r="K6" s="328"/>
      <c r="L6" s="308"/>
      <c r="M6" s="309" t="s">
        <v>76</v>
      </c>
      <c r="N6" s="310">
        <v>2</v>
      </c>
      <c r="O6" s="310">
        <v>1</v>
      </c>
      <c r="P6" s="310">
        <v>6</v>
      </c>
      <c r="Q6" s="310">
        <v>2</v>
      </c>
      <c r="R6" s="311">
        <f t="shared" si="1"/>
        <v>11</v>
      </c>
      <c r="S6" s="328"/>
      <c r="T6" s="308"/>
      <c r="U6" s="309" t="s">
        <v>76</v>
      </c>
      <c r="V6" s="310">
        <v>1</v>
      </c>
      <c r="W6" s="310">
        <v>2</v>
      </c>
      <c r="X6" s="310">
        <v>8</v>
      </c>
      <c r="Y6" s="310">
        <v>4</v>
      </c>
      <c r="Z6" s="311">
        <f t="shared" si="2"/>
        <v>15</v>
      </c>
      <c r="AA6" s="328"/>
    </row>
    <row r="7" spans="1:27" ht="13.5" customHeight="1">
      <c r="A7" s="303"/>
      <c r="B7" s="303"/>
      <c r="C7" s="328"/>
      <c r="D7" s="308"/>
      <c r="E7" s="309" t="s">
        <v>88</v>
      </c>
      <c r="F7" s="310">
        <v>15</v>
      </c>
      <c r="G7" s="310">
        <v>15</v>
      </c>
      <c r="H7" s="310">
        <v>14</v>
      </c>
      <c r="I7" s="310">
        <v>16</v>
      </c>
      <c r="J7" s="311">
        <f t="shared" si="0"/>
        <v>60</v>
      </c>
      <c r="K7" s="328"/>
      <c r="L7" s="308"/>
      <c r="M7" s="309" t="s">
        <v>88</v>
      </c>
      <c r="N7" s="310">
        <v>12</v>
      </c>
      <c r="O7" s="310">
        <v>15</v>
      </c>
      <c r="P7" s="310">
        <v>24</v>
      </c>
      <c r="Q7" s="310">
        <v>27</v>
      </c>
      <c r="R7" s="311">
        <f t="shared" si="1"/>
        <v>78</v>
      </c>
      <c r="S7" s="328"/>
      <c r="T7" s="308"/>
      <c r="U7" s="309" t="s">
        <v>88</v>
      </c>
      <c r="V7" s="310">
        <v>13</v>
      </c>
      <c r="W7" s="310">
        <v>15</v>
      </c>
      <c r="X7" s="310">
        <v>25</v>
      </c>
      <c r="Y7" s="310">
        <v>27</v>
      </c>
      <c r="Z7" s="311">
        <f t="shared" si="2"/>
        <v>80</v>
      </c>
      <c r="AA7" s="328"/>
    </row>
    <row r="8" spans="1:27" ht="13.5" customHeight="1">
      <c r="A8" s="303"/>
      <c r="B8" s="303"/>
      <c r="C8" s="303"/>
      <c r="D8" s="308"/>
      <c r="E8" s="309" t="s">
        <v>84</v>
      </c>
      <c r="F8" s="310">
        <v>1</v>
      </c>
      <c r="G8" s="310">
        <v>0</v>
      </c>
      <c r="H8" s="310">
        <v>0</v>
      </c>
      <c r="I8" s="310">
        <v>1</v>
      </c>
      <c r="J8" s="311">
        <f t="shared" si="0"/>
        <v>2</v>
      </c>
      <c r="K8" s="328"/>
      <c r="L8" s="308"/>
      <c r="M8" s="309" t="s">
        <v>84</v>
      </c>
      <c r="N8" s="310">
        <v>0</v>
      </c>
      <c r="O8" s="310">
        <v>0</v>
      </c>
      <c r="P8" s="310">
        <v>0</v>
      </c>
      <c r="Q8" s="310">
        <v>0</v>
      </c>
      <c r="R8" s="311">
        <f t="shared" si="1"/>
        <v>0</v>
      </c>
      <c r="S8" s="328"/>
      <c r="T8" s="308"/>
      <c r="U8" s="309" t="s">
        <v>84</v>
      </c>
      <c r="V8" s="310">
        <v>0</v>
      </c>
      <c r="W8" s="310">
        <v>0</v>
      </c>
      <c r="X8" s="310">
        <v>0</v>
      </c>
      <c r="Y8" s="310">
        <v>0</v>
      </c>
      <c r="Z8" s="311">
        <f t="shared" si="2"/>
        <v>0</v>
      </c>
      <c r="AA8" s="328"/>
    </row>
    <row r="9" spans="1:27" ht="13.5" customHeight="1">
      <c r="A9" s="303"/>
      <c r="B9" s="303"/>
      <c r="C9" s="303"/>
      <c r="D9" s="308"/>
      <c r="E9" s="309"/>
      <c r="F9" s="310"/>
      <c r="G9" s="310"/>
      <c r="H9" s="310"/>
      <c r="I9" s="310"/>
      <c r="J9" s="311">
        <f t="shared" si="0"/>
        <v>0</v>
      </c>
      <c r="K9" s="328"/>
      <c r="L9" s="308"/>
      <c r="M9" s="309"/>
      <c r="N9" s="310"/>
      <c r="O9" s="310"/>
      <c r="P9" s="310"/>
      <c r="Q9" s="310"/>
      <c r="R9" s="311">
        <f t="shared" si="1"/>
        <v>0</v>
      </c>
      <c r="S9" s="328"/>
      <c r="T9" s="308"/>
      <c r="U9" s="384" t="s">
        <v>279</v>
      </c>
      <c r="V9" s="310">
        <v>8</v>
      </c>
      <c r="W9" s="310">
        <v>10</v>
      </c>
      <c r="X9" s="310">
        <v>6</v>
      </c>
      <c r="Y9" s="310">
        <v>9</v>
      </c>
      <c r="Z9" s="311">
        <f t="shared" si="2"/>
        <v>33</v>
      </c>
      <c r="AA9" s="328"/>
    </row>
    <row r="10" spans="1:27" ht="13.5" customHeight="1">
      <c r="A10" s="303"/>
      <c r="B10" s="303"/>
      <c r="C10" s="303"/>
      <c r="D10" s="308"/>
      <c r="E10" s="312" t="s">
        <v>75</v>
      </c>
      <c r="F10" s="313">
        <f>SUM(F3:F8)</f>
        <v>44</v>
      </c>
      <c r="G10" s="313">
        <f>SUM(G3:G8)</f>
        <v>62</v>
      </c>
      <c r="H10" s="313">
        <f>SUM(H3:H8)</f>
        <v>43</v>
      </c>
      <c r="I10" s="313">
        <f>SUM(I3:I8)</f>
        <v>60</v>
      </c>
      <c r="J10" s="376">
        <f t="shared" si="0"/>
        <v>209</v>
      </c>
      <c r="K10" s="328"/>
      <c r="L10" s="308"/>
      <c r="M10" s="312" t="s">
        <v>75</v>
      </c>
      <c r="N10" s="313">
        <f>SUM(N3:N8)</f>
        <v>35</v>
      </c>
      <c r="O10" s="313">
        <f>SUM(O3:O8)</f>
        <v>53</v>
      </c>
      <c r="P10" s="313">
        <f>SUM(P3:P8)</f>
        <v>60</v>
      </c>
      <c r="Q10" s="313">
        <f>SUM(Q3:Q8)</f>
        <v>65</v>
      </c>
      <c r="R10" s="449">
        <f t="shared" si="1"/>
        <v>213</v>
      </c>
      <c r="S10" s="328"/>
      <c r="T10" s="308"/>
      <c r="U10" s="312" t="s">
        <v>75</v>
      </c>
      <c r="V10" s="313">
        <f>SUM(V3:V9)</f>
        <v>43</v>
      </c>
      <c r="W10" s="313">
        <f>SUM(W3:W9)</f>
        <v>58</v>
      </c>
      <c r="X10" s="313">
        <f>SUM(X3:X9)</f>
        <v>69</v>
      </c>
      <c r="Y10" s="313">
        <f>SUM(Y3:Y9)</f>
        <v>72</v>
      </c>
      <c r="Z10" s="377">
        <f t="shared" si="2"/>
        <v>242</v>
      </c>
      <c r="AA10" s="328"/>
    </row>
    <row r="11" spans="1:27" ht="13.5" customHeight="1">
      <c r="A11" s="303"/>
      <c r="B11" s="303"/>
      <c r="C11" s="303"/>
      <c r="D11" s="314"/>
      <c r="E11" s="314"/>
      <c r="F11" s="314"/>
      <c r="G11" s="314"/>
      <c r="H11" s="314"/>
      <c r="I11" s="314"/>
      <c r="J11" s="314"/>
      <c r="K11" s="328"/>
      <c r="L11" s="314"/>
      <c r="M11" s="314"/>
      <c r="N11" s="314"/>
      <c r="O11" s="314"/>
      <c r="P11" s="314"/>
      <c r="Q11" s="314"/>
      <c r="R11" s="314"/>
      <c r="S11" s="328"/>
      <c r="T11" s="314"/>
      <c r="U11" s="314"/>
      <c r="V11" s="314"/>
      <c r="W11" s="314"/>
      <c r="X11" s="314"/>
      <c r="Y11" s="314"/>
      <c r="Z11" s="314"/>
      <c r="AA11" s="328"/>
    </row>
    <row r="12" spans="1:27" ht="13.5" customHeight="1">
      <c r="A12" s="303"/>
      <c r="B12" s="303"/>
      <c r="C12" s="303"/>
      <c r="D12" s="304">
        <v>40931</v>
      </c>
      <c r="E12" s="305" t="s">
        <v>77</v>
      </c>
      <c r="F12" s="306" t="s">
        <v>71</v>
      </c>
      <c r="G12" s="306" t="s">
        <v>72</v>
      </c>
      <c r="H12" s="306" t="s">
        <v>73</v>
      </c>
      <c r="I12" s="306" t="s">
        <v>74</v>
      </c>
      <c r="J12" s="307" t="s">
        <v>75</v>
      </c>
      <c r="K12" s="328"/>
      <c r="L12" s="304">
        <v>41294</v>
      </c>
      <c r="M12" s="305" t="s">
        <v>77</v>
      </c>
      <c r="N12" s="306" t="s">
        <v>71</v>
      </c>
      <c r="O12" s="306" t="s">
        <v>72</v>
      </c>
      <c r="P12" s="306" t="s">
        <v>73</v>
      </c>
      <c r="Q12" s="306" t="s">
        <v>74</v>
      </c>
      <c r="R12" s="307" t="s">
        <v>75</v>
      </c>
      <c r="S12" s="328"/>
      <c r="T12" s="304">
        <v>41658</v>
      </c>
      <c r="U12" s="305" t="s">
        <v>77</v>
      </c>
      <c r="V12" s="306" t="s">
        <v>71</v>
      </c>
      <c r="W12" s="306" t="s">
        <v>72</v>
      </c>
      <c r="X12" s="306" t="s">
        <v>73</v>
      </c>
      <c r="Y12" s="306" t="s">
        <v>74</v>
      </c>
      <c r="Z12" s="307" t="s">
        <v>75</v>
      </c>
      <c r="AA12" s="328"/>
    </row>
    <row r="13" spans="1:27" ht="13.5" customHeight="1">
      <c r="A13" s="303"/>
      <c r="B13" s="303"/>
      <c r="C13" s="303"/>
      <c r="D13" s="308"/>
      <c r="E13" s="309" t="s">
        <v>87</v>
      </c>
      <c r="F13" s="310">
        <v>12</v>
      </c>
      <c r="G13" s="310">
        <v>16</v>
      </c>
      <c r="H13" s="310">
        <v>15</v>
      </c>
      <c r="I13" s="310">
        <v>13</v>
      </c>
      <c r="J13" s="311">
        <f aca="true" t="shared" si="3" ref="J13:J19">SUM(F13:I13)</f>
        <v>56</v>
      </c>
      <c r="K13" s="328"/>
      <c r="L13" s="308"/>
      <c r="M13" s="309" t="s">
        <v>87</v>
      </c>
      <c r="N13" s="310"/>
      <c r="O13" s="310"/>
      <c r="P13" s="310"/>
      <c r="Q13" s="310"/>
      <c r="R13" s="311">
        <f aca="true" t="shared" si="4" ref="R13:R19">SUM(N13:Q13)</f>
        <v>0</v>
      </c>
      <c r="S13" s="328"/>
      <c r="T13" s="308"/>
      <c r="U13" s="309" t="s">
        <v>87</v>
      </c>
      <c r="V13" s="310">
        <v>8</v>
      </c>
      <c r="W13" s="310">
        <v>13</v>
      </c>
      <c r="X13" s="310">
        <v>13</v>
      </c>
      <c r="Y13" s="310">
        <v>15</v>
      </c>
      <c r="Z13" s="311">
        <f aca="true" t="shared" si="5" ref="Z13:Z19">SUM(V13:Y13)</f>
        <v>49</v>
      </c>
      <c r="AA13" s="328"/>
    </row>
    <row r="14" spans="1:27" ht="13.5" customHeight="1">
      <c r="A14" s="303"/>
      <c r="B14" s="303"/>
      <c r="C14" s="303"/>
      <c r="D14" s="308"/>
      <c r="E14" s="309" t="s">
        <v>100</v>
      </c>
      <c r="F14" s="310">
        <v>0</v>
      </c>
      <c r="G14" s="310">
        <v>0</v>
      </c>
      <c r="H14" s="310">
        <v>0</v>
      </c>
      <c r="I14" s="310">
        <v>0</v>
      </c>
      <c r="J14" s="311">
        <f>SUM(F14:I14)</f>
        <v>0</v>
      </c>
      <c r="K14" s="328"/>
      <c r="L14" s="308"/>
      <c r="M14" s="309" t="s">
        <v>100</v>
      </c>
      <c r="N14" s="310">
        <v>0</v>
      </c>
      <c r="O14" s="310">
        <v>0</v>
      </c>
      <c r="P14" s="310">
        <v>0</v>
      </c>
      <c r="Q14" s="310">
        <v>0</v>
      </c>
      <c r="R14" s="311">
        <f>SUM(N14:Q14)</f>
        <v>0</v>
      </c>
      <c r="S14" s="328"/>
      <c r="T14" s="308"/>
      <c r="U14" s="309" t="s">
        <v>100</v>
      </c>
      <c r="V14" s="310">
        <v>0</v>
      </c>
      <c r="W14" s="310">
        <v>0</v>
      </c>
      <c r="X14" s="310">
        <v>0</v>
      </c>
      <c r="Y14" s="310">
        <v>0</v>
      </c>
      <c r="Z14" s="311">
        <f t="shared" si="5"/>
        <v>0</v>
      </c>
      <c r="AA14" s="328"/>
    </row>
    <row r="15" spans="1:27" ht="13.5" customHeight="1">
      <c r="A15" s="303"/>
      <c r="B15" s="303"/>
      <c r="C15" s="303"/>
      <c r="D15" s="308"/>
      <c r="E15" s="309" t="s">
        <v>85</v>
      </c>
      <c r="F15" s="310">
        <v>5</v>
      </c>
      <c r="G15" s="310">
        <v>10</v>
      </c>
      <c r="H15" s="310">
        <v>4</v>
      </c>
      <c r="I15" s="310">
        <v>8</v>
      </c>
      <c r="J15" s="311">
        <f t="shared" si="3"/>
        <v>27</v>
      </c>
      <c r="K15" s="328"/>
      <c r="L15" s="308"/>
      <c r="M15" s="309" t="s">
        <v>85</v>
      </c>
      <c r="N15" s="310">
        <v>0</v>
      </c>
      <c r="O15" s="310">
        <v>0</v>
      </c>
      <c r="P15" s="310">
        <v>0</v>
      </c>
      <c r="Q15" s="310">
        <v>0</v>
      </c>
      <c r="R15" s="311">
        <f t="shared" si="4"/>
        <v>0</v>
      </c>
      <c r="S15" s="328"/>
      <c r="T15" s="308"/>
      <c r="U15" s="309" t="s">
        <v>85</v>
      </c>
      <c r="V15" s="310">
        <v>4</v>
      </c>
      <c r="W15" s="310">
        <v>11</v>
      </c>
      <c r="X15" s="310">
        <v>5</v>
      </c>
      <c r="Y15" s="310">
        <v>9</v>
      </c>
      <c r="Z15" s="311">
        <f t="shared" si="5"/>
        <v>29</v>
      </c>
      <c r="AA15" s="328"/>
    </row>
    <row r="16" spans="1:27" ht="13.5" customHeight="1">
      <c r="A16" s="303"/>
      <c r="B16" s="303"/>
      <c r="C16" s="303"/>
      <c r="D16" s="308"/>
      <c r="E16" s="309" t="s">
        <v>76</v>
      </c>
      <c r="F16" s="310">
        <v>0</v>
      </c>
      <c r="G16" s="310">
        <v>0</v>
      </c>
      <c r="H16" s="310">
        <v>0</v>
      </c>
      <c r="I16" s="310">
        <v>0</v>
      </c>
      <c r="J16" s="311">
        <f t="shared" si="3"/>
        <v>0</v>
      </c>
      <c r="K16" s="328"/>
      <c r="L16" s="308"/>
      <c r="M16" s="309" t="s">
        <v>76</v>
      </c>
      <c r="N16" s="310"/>
      <c r="O16" s="310"/>
      <c r="P16" s="310"/>
      <c r="Q16" s="310"/>
      <c r="R16" s="311">
        <f t="shared" si="4"/>
        <v>0</v>
      </c>
      <c r="S16" s="328"/>
      <c r="T16" s="308"/>
      <c r="U16" s="309" t="s">
        <v>76</v>
      </c>
      <c r="V16" s="310">
        <v>1</v>
      </c>
      <c r="W16" s="310">
        <v>2</v>
      </c>
      <c r="X16" s="310">
        <v>7</v>
      </c>
      <c r="Y16" s="310">
        <v>2</v>
      </c>
      <c r="Z16" s="311">
        <f t="shared" si="5"/>
        <v>12</v>
      </c>
      <c r="AA16" s="328"/>
    </row>
    <row r="17" spans="1:27" ht="13.5" customHeight="1">
      <c r="A17" s="303"/>
      <c r="B17" s="303"/>
      <c r="C17" s="303"/>
      <c r="D17" s="308"/>
      <c r="E17" s="309" t="s">
        <v>88</v>
      </c>
      <c r="F17" s="310">
        <v>10</v>
      </c>
      <c r="G17" s="310">
        <v>8</v>
      </c>
      <c r="H17" s="310">
        <v>8</v>
      </c>
      <c r="I17" s="310">
        <v>8</v>
      </c>
      <c r="J17" s="311">
        <f t="shared" si="3"/>
        <v>34</v>
      </c>
      <c r="K17" s="328"/>
      <c r="L17" s="308"/>
      <c r="M17" s="309" t="s">
        <v>88</v>
      </c>
      <c r="N17" s="310"/>
      <c r="O17" s="310"/>
      <c r="P17" s="310"/>
      <c r="Q17" s="310"/>
      <c r="R17" s="311">
        <f t="shared" si="4"/>
        <v>0</v>
      </c>
      <c r="S17" s="328"/>
      <c r="T17" s="308"/>
      <c r="U17" s="309" t="s">
        <v>88</v>
      </c>
      <c r="V17" s="310">
        <v>7</v>
      </c>
      <c r="W17" s="310">
        <v>6</v>
      </c>
      <c r="X17" s="310">
        <v>7</v>
      </c>
      <c r="Y17" s="310">
        <v>12</v>
      </c>
      <c r="Z17" s="311">
        <f t="shared" si="5"/>
        <v>32</v>
      </c>
      <c r="AA17" s="328"/>
    </row>
    <row r="18" spans="1:27" ht="13.5" customHeight="1">
      <c r="A18" s="303"/>
      <c r="B18" s="303"/>
      <c r="C18" s="303"/>
      <c r="D18" s="308"/>
      <c r="E18" s="309" t="s">
        <v>84</v>
      </c>
      <c r="F18" s="310">
        <v>1</v>
      </c>
      <c r="G18" s="310">
        <v>0</v>
      </c>
      <c r="H18" s="310">
        <v>0</v>
      </c>
      <c r="I18" s="310">
        <v>1</v>
      </c>
      <c r="J18" s="311">
        <f t="shared" si="3"/>
        <v>2</v>
      </c>
      <c r="K18" s="328"/>
      <c r="L18" s="308"/>
      <c r="M18" s="309" t="s">
        <v>84</v>
      </c>
      <c r="N18" s="310">
        <v>0</v>
      </c>
      <c r="O18" s="310">
        <v>0</v>
      </c>
      <c r="P18" s="310">
        <v>0</v>
      </c>
      <c r="Q18" s="310">
        <v>0</v>
      </c>
      <c r="R18" s="311">
        <f t="shared" si="4"/>
        <v>0</v>
      </c>
      <c r="S18" s="328"/>
      <c r="T18" s="308"/>
      <c r="U18" s="309" t="s">
        <v>84</v>
      </c>
      <c r="V18" s="310">
        <v>0</v>
      </c>
      <c r="W18" s="310">
        <v>0</v>
      </c>
      <c r="X18" s="310">
        <v>0</v>
      </c>
      <c r="Y18" s="310">
        <v>0</v>
      </c>
      <c r="Z18" s="311">
        <f t="shared" si="5"/>
        <v>0</v>
      </c>
      <c r="AA18" s="328"/>
    </row>
    <row r="19" spans="1:27" ht="13.5" customHeight="1">
      <c r="A19" s="303"/>
      <c r="B19" s="303"/>
      <c r="C19" s="303"/>
      <c r="D19" s="308"/>
      <c r="E19" s="309"/>
      <c r="F19" s="310"/>
      <c r="G19" s="310"/>
      <c r="H19" s="310"/>
      <c r="I19" s="310"/>
      <c r="J19" s="311">
        <f t="shared" si="3"/>
        <v>0</v>
      </c>
      <c r="K19" s="328"/>
      <c r="L19" s="308"/>
      <c r="M19" s="309"/>
      <c r="N19" s="310"/>
      <c r="O19" s="310"/>
      <c r="P19" s="310"/>
      <c r="Q19" s="310"/>
      <c r="R19" s="311">
        <f t="shared" si="4"/>
        <v>0</v>
      </c>
      <c r="S19" s="328"/>
      <c r="T19" s="308"/>
      <c r="U19" s="384" t="s">
        <v>279</v>
      </c>
      <c r="V19" s="310">
        <v>4</v>
      </c>
      <c r="W19" s="310">
        <v>8</v>
      </c>
      <c r="X19" s="310">
        <v>3</v>
      </c>
      <c r="Y19" s="310">
        <v>3</v>
      </c>
      <c r="Z19" s="311">
        <f t="shared" si="5"/>
        <v>18</v>
      </c>
      <c r="AA19" s="328"/>
    </row>
    <row r="20" spans="1:27" ht="13.5" customHeight="1">
      <c r="A20" s="303"/>
      <c r="B20" s="303"/>
      <c r="C20" s="303"/>
      <c r="D20" s="308"/>
      <c r="E20" s="312" t="s">
        <v>75</v>
      </c>
      <c r="F20" s="313">
        <f>SUM(F13:F18)</f>
        <v>28</v>
      </c>
      <c r="G20" s="313">
        <f>SUM(G13:G18)</f>
        <v>34</v>
      </c>
      <c r="H20" s="313">
        <f>SUM(H13:H18)</f>
        <v>27</v>
      </c>
      <c r="I20" s="313">
        <f>SUM(I13:I18)</f>
        <v>30</v>
      </c>
      <c r="J20" s="376">
        <f>SUM(J13:J18)</f>
        <v>119</v>
      </c>
      <c r="K20" s="328"/>
      <c r="L20" s="308"/>
      <c r="M20" s="312" t="s">
        <v>75</v>
      </c>
      <c r="N20" s="313">
        <f>SUM(N13:N18)</f>
        <v>0</v>
      </c>
      <c r="O20" s="313">
        <f>SUM(O13:O18)</f>
        <v>0</v>
      </c>
      <c r="P20" s="313">
        <f>SUM(P13:P18)</f>
        <v>0</v>
      </c>
      <c r="Q20" s="313">
        <f>SUM(Q13:Q18)</f>
        <v>0</v>
      </c>
      <c r="R20" s="449">
        <f>SUM(R13:R18)</f>
        <v>0</v>
      </c>
      <c r="S20" s="328"/>
      <c r="T20" s="308"/>
      <c r="U20" s="312" t="s">
        <v>75</v>
      </c>
      <c r="V20" s="313">
        <f>SUM(V13:V19)</f>
        <v>24</v>
      </c>
      <c r="W20" s="313">
        <f>SUM(W13:W19)</f>
        <v>40</v>
      </c>
      <c r="X20" s="313">
        <f>SUM(X13:X19)</f>
        <v>35</v>
      </c>
      <c r="Y20" s="313">
        <f>SUM(Y13:Y19)</f>
        <v>41</v>
      </c>
      <c r="Z20" s="377">
        <f>SUM(Z13:Z18)</f>
        <v>122</v>
      </c>
      <c r="AA20" s="328"/>
    </row>
    <row r="21" spans="1:27" ht="13.5" customHeight="1">
      <c r="A21" s="303"/>
      <c r="B21" s="303"/>
      <c r="C21" s="303"/>
      <c r="D21" s="314"/>
      <c r="E21" s="314"/>
      <c r="F21" s="314"/>
      <c r="G21" s="314"/>
      <c r="H21" s="314"/>
      <c r="I21" s="314"/>
      <c r="J21" s="314"/>
      <c r="K21" s="328"/>
      <c r="L21" s="314"/>
      <c r="M21" s="314"/>
      <c r="N21" s="314"/>
      <c r="O21" s="314"/>
      <c r="P21" s="314"/>
      <c r="Q21" s="314"/>
      <c r="R21" s="314"/>
      <c r="S21" s="328"/>
      <c r="T21" s="314"/>
      <c r="U21" s="314"/>
      <c r="V21" s="314"/>
      <c r="W21" s="314"/>
      <c r="X21" s="314"/>
      <c r="Y21" s="314"/>
      <c r="Z21" s="314"/>
      <c r="AA21" s="328"/>
    </row>
    <row r="22" spans="1:27" ht="13.5" customHeight="1">
      <c r="A22" s="303"/>
      <c r="B22" s="303"/>
      <c r="C22" s="303"/>
      <c r="D22" s="304">
        <v>40931</v>
      </c>
      <c r="E22" s="305" t="s">
        <v>78</v>
      </c>
      <c r="F22" s="306" t="s">
        <v>71</v>
      </c>
      <c r="G22" s="306" t="s">
        <v>72</v>
      </c>
      <c r="H22" s="306" t="s">
        <v>73</v>
      </c>
      <c r="I22" s="306" t="s">
        <v>74</v>
      </c>
      <c r="J22" s="307" t="s">
        <v>75</v>
      </c>
      <c r="K22" s="329"/>
      <c r="L22" s="304">
        <v>41294</v>
      </c>
      <c r="M22" s="305" t="s">
        <v>78</v>
      </c>
      <c r="N22" s="306" t="s">
        <v>71</v>
      </c>
      <c r="O22" s="306" t="s">
        <v>72</v>
      </c>
      <c r="P22" s="306" t="s">
        <v>73</v>
      </c>
      <c r="Q22" s="306" t="s">
        <v>74</v>
      </c>
      <c r="R22" s="307" t="s">
        <v>75</v>
      </c>
      <c r="S22" s="329"/>
      <c r="T22" s="304">
        <v>41658</v>
      </c>
      <c r="U22" s="305" t="s">
        <v>78</v>
      </c>
      <c r="V22" s="306" t="s">
        <v>71</v>
      </c>
      <c r="W22" s="306" t="s">
        <v>72</v>
      </c>
      <c r="X22" s="306" t="s">
        <v>73</v>
      </c>
      <c r="Y22" s="306" t="s">
        <v>74</v>
      </c>
      <c r="Z22" s="307" t="s">
        <v>75</v>
      </c>
      <c r="AA22" s="328"/>
    </row>
    <row r="23" spans="1:27" ht="13.5" customHeight="1">
      <c r="A23" s="303"/>
      <c r="B23" s="303"/>
      <c r="C23" s="303"/>
      <c r="D23" s="308"/>
      <c r="E23" s="309" t="s">
        <v>79</v>
      </c>
      <c r="F23" s="310">
        <v>17</v>
      </c>
      <c r="G23" s="310">
        <v>26</v>
      </c>
      <c r="H23" s="310">
        <v>16</v>
      </c>
      <c r="I23" s="310">
        <v>17</v>
      </c>
      <c r="J23" s="311">
        <f aca="true" t="shared" si="6" ref="J23:J28">SUM(F23:I23)</f>
        <v>76</v>
      </c>
      <c r="K23" s="330"/>
      <c r="L23" s="308"/>
      <c r="M23" s="309" t="s">
        <v>79</v>
      </c>
      <c r="N23" s="310"/>
      <c r="O23" s="310"/>
      <c r="P23" s="310"/>
      <c r="Q23" s="310"/>
      <c r="R23" s="311">
        <f aca="true" t="shared" si="7" ref="R23:R28">SUM(N23:Q23)</f>
        <v>0</v>
      </c>
      <c r="S23" s="330"/>
      <c r="T23" s="308"/>
      <c r="U23" s="309" t="s">
        <v>79</v>
      </c>
      <c r="V23" s="310">
        <v>17</v>
      </c>
      <c r="W23" s="310">
        <v>22</v>
      </c>
      <c r="X23" s="310">
        <v>29</v>
      </c>
      <c r="Y23" s="310">
        <v>23</v>
      </c>
      <c r="Z23" s="311">
        <f aca="true" t="shared" si="8" ref="Z23:Z28">SUM(V23:Y23)</f>
        <v>91</v>
      </c>
      <c r="AA23" s="328"/>
    </row>
    <row r="24" spans="1:27" ht="13.5" customHeight="1">
      <c r="A24" s="303"/>
      <c r="B24" s="303"/>
      <c r="C24" s="303"/>
      <c r="D24" s="308"/>
      <c r="E24" s="309" t="s">
        <v>80</v>
      </c>
      <c r="F24" s="310">
        <v>11</v>
      </c>
      <c r="G24" s="310">
        <v>8</v>
      </c>
      <c r="H24" s="310">
        <v>11</v>
      </c>
      <c r="I24" s="310">
        <v>13</v>
      </c>
      <c r="J24" s="311">
        <f t="shared" si="6"/>
        <v>43</v>
      </c>
      <c r="K24" s="330"/>
      <c r="L24" s="308"/>
      <c r="M24" s="309" t="s">
        <v>80</v>
      </c>
      <c r="N24" s="310"/>
      <c r="O24" s="310"/>
      <c r="P24" s="310"/>
      <c r="Q24" s="310"/>
      <c r="R24" s="311">
        <f t="shared" si="7"/>
        <v>0</v>
      </c>
      <c r="S24" s="330"/>
      <c r="T24" s="308"/>
      <c r="U24" s="309" t="s">
        <v>80</v>
      </c>
      <c r="V24" s="310">
        <v>7</v>
      </c>
      <c r="W24" s="310">
        <v>18</v>
      </c>
      <c r="X24" s="310">
        <v>6</v>
      </c>
      <c r="Y24" s="310">
        <v>18</v>
      </c>
      <c r="Z24" s="311">
        <f t="shared" si="8"/>
        <v>49</v>
      </c>
      <c r="AA24" s="328"/>
    </row>
    <row r="25" spans="1:27" ht="13.5" customHeight="1">
      <c r="A25" s="303"/>
      <c r="B25" s="303"/>
      <c r="C25" s="303"/>
      <c r="D25" s="308"/>
      <c r="E25" s="309" t="s">
        <v>81</v>
      </c>
      <c r="F25" s="310">
        <v>0</v>
      </c>
      <c r="G25" s="310">
        <v>0</v>
      </c>
      <c r="H25" s="310">
        <v>0</v>
      </c>
      <c r="I25" s="310">
        <v>13</v>
      </c>
      <c r="J25" s="311">
        <f t="shared" si="6"/>
        <v>13</v>
      </c>
      <c r="K25" s="330"/>
      <c r="L25" s="308"/>
      <c r="M25" s="309" t="s">
        <v>81</v>
      </c>
      <c r="N25" s="310"/>
      <c r="O25" s="310"/>
      <c r="P25" s="310"/>
      <c r="Q25" s="310"/>
      <c r="R25" s="311">
        <f t="shared" si="7"/>
        <v>0</v>
      </c>
      <c r="S25" s="330"/>
      <c r="T25" s="308"/>
      <c r="U25" s="309" t="s">
        <v>81</v>
      </c>
      <c r="V25" s="310">
        <v>0</v>
      </c>
      <c r="W25" s="310">
        <v>0</v>
      </c>
      <c r="X25" s="310">
        <v>0</v>
      </c>
      <c r="Y25" s="310">
        <v>11</v>
      </c>
      <c r="Z25" s="311">
        <f t="shared" si="8"/>
        <v>11</v>
      </c>
      <c r="AA25" s="328"/>
    </row>
    <row r="26" spans="1:27" ht="13.5" customHeight="1">
      <c r="A26" s="303"/>
      <c r="B26" s="303"/>
      <c r="C26" s="303"/>
      <c r="D26" s="308"/>
      <c r="E26" s="309" t="s">
        <v>82</v>
      </c>
      <c r="F26" s="310">
        <v>28</v>
      </c>
      <c r="G26" s="310">
        <v>34</v>
      </c>
      <c r="H26" s="310">
        <v>27</v>
      </c>
      <c r="I26" s="310">
        <v>17</v>
      </c>
      <c r="J26" s="311">
        <f t="shared" si="6"/>
        <v>106</v>
      </c>
      <c r="K26" s="330"/>
      <c r="L26" s="308"/>
      <c r="M26" s="309" t="s">
        <v>82</v>
      </c>
      <c r="N26" s="310"/>
      <c r="O26" s="310"/>
      <c r="P26" s="310"/>
      <c r="Q26" s="310"/>
      <c r="R26" s="311">
        <f t="shared" si="7"/>
        <v>0</v>
      </c>
      <c r="S26" s="330"/>
      <c r="T26" s="308"/>
      <c r="U26" s="309" t="s">
        <v>82</v>
      </c>
      <c r="V26" s="310">
        <v>24</v>
      </c>
      <c r="W26" s="310">
        <v>40</v>
      </c>
      <c r="X26" s="310">
        <v>35</v>
      </c>
      <c r="Y26" s="310">
        <v>30</v>
      </c>
      <c r="Z26" s="311">
        <f t="shared" si="8"/>
        <v>129</v>
      </c>
      <c r="AA26" s="328"/>
    </row>
    <row r="27" spans="1:27" ht="13.5" customHeight="1">
      <c r="A27" s="303"/>
      <c r="B27" s="303"/>
      <c r="C27" s="303"/>
      <c r="D27" s="308"/>
      <c r="E27" s="309" t="s">
        <v>83</v>
      </c>
      <c r="F27" s="310">
        <v>28</v>
      </c>
      <c r="G27" s="310">
        <v>34</v>
      </c>
      <c r="H27" s="310">
        <v>27</v>
      </c>
      <c r="I27" s="310">
        <v>30</v>
      </c>
      <c r="J27" s="311">
        <f t="shared" si="6"/>
        <v>119</v>
      </c>
      <c r="K27" s="330"/>
      <c r="L27" s="308"/>
      <c r="M27" s="309" t="s">
        <v>83</v>
      </c>
      <c r="N27" s="310"/>
      <c r="O27" s="310"/>
      <c r="P27" s="310"/>
      <c r="Q27" s="310"/>
      <c r="R27" s="311">
        <f t="shared" si="7"/>
        <v>0</v>
      </c>
      <c r="S27" s="330"/>
      <c r="T27" s="308"/>
      <c r="U27" s="309" t="s">
        <v>83</v>
      </c>
      <c r="V27" s="310">
        <v>24</v>
      </c>
      <c r="W27" s="310">
        <v>40</v>
      </c>
      <c r="X27" s="310">
        <v>35</v>
      </c>
      <c r="Y27" s="310">
        <v>41</v>
      </c>
      <c r="Z27" s="311">
        <f t="shared" si="8"/>
        <v>140</v>
      </c>
      <c r="AA27" s="328"/>
    </row>
    <row r="28" spans="1:27" ht="13.5" customHeight="1">
      <c r="A28" s="303"/>
      <c r="B28" s="303"/>
      <c r="C28" s="303"/>
      <c r="D28" s="308"/>
      <c r="E28" s="312" t="s">
        <v>75</v>
      </c>
      <c r="F28" s="313">
        <f>SUM(F23:F27)</f>
        <v>84</v>
      </c>
      <c r="G28" s="313">
        <f>SUM(G23:G27)</f>
        <v>102</v>
      </c>
      <c r="H28" s="313">
        <f>SUM(H23:H27)</f>
        <v>81</v>
      </c>
      <c r="I28" s="313">
        <f>SUM(I23:I27)</f>
        <v>90</v>
      </c>
      <c r="J28" s="376">
        <f t="shared" si="6"/>
        <v>357</v>
      </c>
      <c r="K28" s="328"/>
      <c r="L28" s="308"/>
      <c r="M28" s="312" t="s">
        <v>75</v>
      </c>
      <c r="N28" s="313">
        <f>SUM(N23:N27)</f>
        <v>0</v>
      </c>
      <c r="O28" s="313">
        <f>SUM(O23:O27)</f>
        <v>0</v>
      </c>
      <c r="P28" s="313">
        <f>SUM(P23:P27)</f>
        <v>0</v>
      </c>
      <c r="Q28" s="313">
        <f>SUM(Q23:Q27)</f>
        <v>0</v>
      </c>
      <c r="R28" s="449">
        <f t="shared" si="7"/>
        <v>0</v>
      </c>
      <c r="S28" s="328"/>
      <c r="T28" s="308"/>
      <c r="U28" s="312" t="s">
        <v>75</v>
      </c>
      <c r="V28" s="313">
        <f>SUM(V23:V27)</f>
        <v>72</v>
      </c>
      <c r="W28" s="313">
        <f>SUM(W23:W27)</f>
        <v>120</v>
      </c>
      <c r="X28" s="313">
        <f>SUM(X23:X27)</f>
        <v>105</v>
      </c>
      <c r="Y28" s="313">
        <f>SUM(Y23:Y27)</f>
        <v>123</v>
      </c>
      <c r="Z28" s="377">
        <f t="shared" si="8"/>
        <v>420</v>
      </c>
      <c r="AA28" s="328"/>
    </row>
    <row r="29" spans="1:27" ht="13.5" customHeight="1">
      <c r="A29" s="303"/>
      <c r="B29" s="303"/>
      <c r="C29" s="303"/>
      <c r="D29" s="314"/>
      <c r="E29" s="314"/>
      <c r="F29" s="314"/>
      <c r="G29" s="314"/>
      <c r="H29" s="314"/>
      <c r="I29" s="314"/>
      <c r="J29" s="314"/>
      <c r="K29" s="328"/>
      <c r="L29" s="314"/>
      <c r="M29" s="314"/>
      <c r="N29" s="314"/>
      <c r="O29" s="314"/>
      <c r="P29" s="314"/>
      <c r="Q29" s="314"/>
      <c r="R29" s="314"/>
      <c r="S29" s="328"/>
      <c r="T29" s="314"/>
      <c r="U29" s="314"/>
      <c r="V29" s="314"/>
      <c r="W29" s="314"/>
      <c r="X29" s="314"/>
      <c r="Y29" s="314"/>
      <c r="Z29" s="314"/>
      <c r="AA29" s="328"/>
    </row>
    <row r="30" spans="1:27" ht="13.5" customHeight="1">
      <c r="A30" s="303"/>
      <c r="B30" s="303"/>
      <c r="C30" s="303"/>
      <c r="D30" s="304">
        <v>40931</v>
      </c>
      <c r="E30" s="305"/>
      <c r="F30" s="501" t="s">
        <v>101</v>
      </c>
      <c r="G30" s="502"/>
      <c r="H30" s="502"/>
      <c r="I30" s="503"/>
      <c r="J30" s="307" t="s">
        <v>75</v>
      </c>
      <c r="K30" s="328"/>
      <c r="L30" s="304">
        <v>41294</v>
      </c>
      <c r="M30" s="305"/>
      <c r="N30" s="501" t="s">
        <v>101</v>
      </c>
      <c r="O30" s="502"/>
      <c r="P30" s="502"/>
      <c r="Q30" s="503"/>
      <c r="R30" s="307" t="s">
        <v>75</v>
      </c>
      <c r="S30" s="328"/>
      <c r="T30" s="304">
        <v>41658</v>
      </c>
      <c r="U30" s="305"/>
      <c r="V30" s="501" t="s">
        <v>101</v>
      </c>
      <c r="W30" s="502"/>
      <c r="X30" s="502"/>
      <c r="Y30" s="503"/>
      <c r="Z30" s="307" t="s">
        <v>75</v>
      </c>
      <c r="AA30" s="328"/>
    </row>
    <row r="31" spans="1:27" ht="13.5" customHeight="1">
      <c r="A31" s="303"/>
      <c r="B31" s="303"/>
      <c r="C31" s="303"/>
      <c r="D31" s="308"/>
      <c r="E31" s="309" t="s">
        <v>87</v>
      </c>
      <c r="F31" s="315"/>
      <c r="G31" s="315"/>
      <c r="H31" s="315"/>
      <c r="I31" s="315"/>
      <c r="J31" s="311">
        <v>20</v>
      </c>
      <c r="K31" s="328"/>
      <c r="L31" s="308"/>
      <c r="M31" s="309" t="s">
        <v>87</v>
      </c>
      <c r="N31" s="315"/>
      <c r="O31" s="315"/>
      <c r="P31" s="315"/>
      <c r="Q31" s="315"/>
      <c r="R31" s="311">
        <v>0</v>
      </c>
      <c r="S31" s="328"/>
      <c r="T31" s="308"/>
      <c r="U31" s="309" t="s">
        <v>87</v>
      </c>
      <c r="V31" s="315"/>
      <c r="W31" s="315"/>
      <c r="X31" s="315"/>
      <c r="Y31" s="315"/>
      <c r="Z31" s="311">
        <v>11</v>
      </c>
      <c r="AA31" s="328"/>
    </row>
    <row r="32" spans="1:27" ht="13.5" customHeight="1">
      <c r="A32" s="303"/>
      <c r="B32" s="303"/>
      <c r="C32" s="303"/>
      <c r="D32" s="308"/>
      <c r="E32" s="309" t="s">
        <v>100</v>
      </c>
      <c r="F32" s="315"/>
      <c r="G32" s="315"/>
      <c r="H32" s="315"/>
      <c r="I32" s="315"/>
      <c r="J32" s="311">
        <v>0</v>
      </c>
      <c r="K32" s="328"/>
      <c r="L32" s="308"/>
      <c r="M32" s="309" t="s">
        <v>100</v>
      </c>
      <c r="N32" s="315"/>
      <c r="O32" s="315"/>
      <c r="P32" s="315"/>
      <c r="Q32" s="315"/>
      <c r="R32" s="311">
        <v>0</v>
      </c>
      <c r="S32" s="328"/>
      <c r="T32" s="308"/>
      <c r="U32" s="309" t="s">
        <v>100</v>
      </c>
      <c r="V32" s="315"/>
      <c r="W32" s="315"/>
      <c r="X32" s="315"/>
      <c r="Y32" s="315"/>
      <c r="Z32" s="311">
        <v>0</v>
      </c>
      <c r="AA32" s="328"/>
    </row>
    <row r="33" spans="1:27" ht="13.5" customHeight="1">
      <c r="A33" s="303"/>
      <c r="B33" s="303"/>
      <c r="C33" s="303"/>
      <c r="D33" s="308"/>
      <c r="E33" s="309" t="s">
        <v>85</v>
      </c>
      <c r="F33" s="315"/>
      <c r="G33" s="315"/>
      <c r="H33" s="315"/>
      <c r="I33" s="315"/>
      <c r="J33" s="311">
        <v>4</v>
      </c>
      <c r="K33" s="328"/>
      <c r="L33" s="308"/>
      <c r="M33" s="309" t="s">
        <v>85</v>
      </c>
      <c r="N33" s="315"/>
      <c r="O33" s="315"/>
      <c r="P33" s="315"/>
      <c r="Q33" s="315"/>
      <c r="R33" s="311">
        <v>0</v>
      </c>
      <c r="S33" s="328"/>
      <c r="T33" s="308"/>
      <c r="U33" s="309" t="s">
        <v>85</v>
      </c>
      <c r="V33" s="315"/>
      <c r="W33" s="315"/>
      <c r="X33" s="315"/>
      <c r="Y33" s="315"/>
      <c r="Z33" s="311">
        <v>2</v>
      </c>
      <c r="AA33" s="328"/>
    </row>
    <row r="34" spans="1:27" ht="13.5" customHeight="1">
      <c r="A34" s="303"/>
      <c r="B34" s="303"/>
      <c r="C34" s="303"/>
      <c r="D34" s="308"/>
      <c r="E34" s="309" t="s">
        <v>76</v>
      </c>
      <c r="F34" s="315"/>
      <c r="G34" s="315"/>
      <c r="H34" s="315"/>
      <c r="I34" s="315"/>
      <c r="J34" s="311">
        <v>0</v>
      </c>
      <c r="K34" s="328"/>
      <c r="L34" s="308"/>
      <c r="M34" s="309" t="s">
        <v>76</v>
      </c>
      <c r="N34" s="315"/>
      <c r="O34" s="315"/>
      <c r="P34" s="315"/>
      <c r="Q34" s="315"/>
      <c r="R34" s="311">
        <v>0</v>
      </c>
      <c r="S34" s="328"/>
      <c r="T34" s="308"/>
      <c r="U34" s="309" t="s">
        <v>76</v>
      </c>
      <c r="V34" s="315"/>
      <c r="W34" s="315"/>
      <c r="X34" s="315"/>
      <c r="Y34" s="315"/>
      <c r="Z34" s="311">
        <v>4</v>
      </c>
      <c r="AA34" s="328"/>
    </row>
    <row r="35" spans="1:27" ht="13.5" customHeight="1">
      <c r="A35" s="303"/>
      <c r="B35" s="303"/>
      <c r="C35" s="303"/>
      <c r="D35" s="308"/>
      <c r="E35" s="309" t="s">
        <v>102</v>
      </c>
      <c r="F35" s="315"/>
      <c r="G35" s="315"/>
      <c r="H35" s="315"/>
      <c r="I35" s="315"/>
      <c r="J35" s="311">
        <v>2</v>
      </c>
      <c r="K35" s="328"/>
      <c r="L35" s="308"/>
      <c r="M35" s="309" t="s">
        <v>102</v>
      </c>
      <c r="N35" s="315"/>
      <c r="O35" s="315"/>
      <c r="P35" s="315"/>
      <c r="Q35" s="315"/>
      <c r="R35" s="311">
        <v>0</v>
      </c>
      <c r="S35" s="328"/>
      <c r="T35" s="308"/>
      <c r="U35" s="309" t="s">
        <v>102</v>
      </c>
      <c r="V35" s="315"/>
      <c r="W35" s="315"/>
      <c r="X35" s="315"/>
      <c r="Y35" s="315"/>
      <c r="Z35" s="311">
        <v>3</v>
      </c>
      <c r="AA35" s="328"/>
    </row>
    <row r="36" spans="1:27" ht="13.5" customHeight="1">
      <c r="A36" s="303"/>
      <c r="B36" s="303"/>
      <c r="C36" s="303"/>
      <c r="D36" s="308"/>
      <c r="E36" s="309" t="s">
        <v>84</v>
      </c>
      <c r="F36" s="315"/>
      <c r="G36" s="315"/>
      <c r="H36" s="315"/>
      <c r="I36" s="315"/>
      <c r="J36" s="311">
        <v>0</v>
      </c>
      <c r="K36" s="328"/>
      <c r="L36" s="308"/>
      <c r="M36" s="309" t="s">
        <v>84</v>
      </c>
      <c r="N36" s="315"/>
      <c r="O36" s="315"/>
      <c r="P36" s="315"/>
      <c r="Q36" s="315"/>
      <c r="R36" s="311">
        <v>0</v>
      </c>
      <c r="S36" s="328"/>
      <c r="T36" s="308"/>
      <c r="U36" s="309" t="s">
        <v>84</v>
      </c>
      <c r="V36" s="315"/>
      <c r="W36" s="315"/>
      <c r="X36" s="315"/>
      <c r="Y36" s="315"/>
      <c r="Z36" s="311">
        <v>0</v>
      </c>
      <c r="AA36" s="328"/>
    </row>
    <row r="37" spans="1:27" ht="13.5" customHeight="1">
      <c r="A37" s="303"/>
      <c r="B37" s="303"/>
      <c r="C37" s="303"/>
      <c r="D37" s="304"/>
      <c r="E37" s="309"/>
      <c r="F37" s="315"/>
      <c r="G37" s="315"/>
      <c r="H37" s="315"/>
      <c r="I37" s="315"/>
      <c r="J37" s="311"/>
      <c r="K37" s="328"/>
      <c r="L37" s="304"/>
      <c r="M37" s="309"/>
      <c r="N37" s="315"/>
      <c r="O37" s="315"/>
      <c r="P37" s="315"/>
      <c r="Q37" s="315"/>
      <c r="R37" s="311"/>
      <c r="S37" s="328"/>
      <c r="T37" s="304"/>
      <c r="U37" s="384" t="s">
        <v>279</v>
      </c>
      <c r="V37" s="315"/>
      <c r="W37" s="315"/>
      <c r="X37" s="315"/>
      <c r="Y37" s="315"/>
      <c r="Z37" s="311">
        <v>4</v>
      </c>
      <c r="AA37" s="328"/>
    </row>
    <row r="38" spans="1:27" ht="13.5" customHeight="1">
      <c r="A38" s="303"/>
      <c r="B38" s="303"/>
      <c r="C38" s="303"/>
      <c r="D38" s="308"/>
      <c r="E38" s="312"/>
      <c r="F38" s="313"/>
      <c r="G38" s="313"/>
      <c r="H38" s="313"/>
      <c r="I38" s="313"/>
      <c r="J38" s="376">
        <f>SUM(J31:J37)</f>
        <v>26</v>
      </c>
      <c r="K38" s="328"/>
      <c r="L38" s="308"/>
      <c r="M38" s="312"/>
      <c r="N38" s="313"/>
      <c r="O38" s="313"/>
      <c r="P38" s="313"/>
      <c r="Q38" s="313"/>
      <c r="R38" s="449">
        <f>SUM(R31:R37)</f>
        <v>0</v>
      </c>
      <c r="S38" s="328"/>
      <c r="T38" s="308"/>
      <c r="U38" s="312"/>
      <c r="V38" s="313"/>
      <c r="W38" s="313"/>
      <c r="X38" s="313"/>
      <c r="Y38" s="313"/>
      <c r="Z38" s="377">
        <f>SUM(Z31:Z37)</f>
        <v>24</v>
      </c>
      <c r="AA38" s="328"/>
    </row>
    <row r="39" spans="1:27" ht="18" customHeight="1">
      <c r="A39" s="328"/>
      <c r="B39" s="328"/>
      <c r="C39" s="328"/>
      <c r="D39" s="331"/>
      <c r="E39" s="331"/>
      <c r="F39" s="331"/>
      <c r="G39" s="331"/>
      <c r="H39" s="331"/>
      <c r="I39" s="331"/>
      <c r="J39" s="331"/>
      <c r="K39" s="328"/>
      <c r="L39" s="331"/>
      <c r="M39" s="331"/>
      <c r="N39" s="331"/>
      <c r="O39" s="331"/>
      <c r="P39" s="331"/>
      <c r="Q39" s="331"/>
      <c r="R39" s="331"/>
      <c r="S39" s="328"/>
      <c r="T39" s="331"/>
      <c r="U39" s="331"/>
      <c r="V39" s="331"/>
      <c r="W39" s="331"/>
      <c r="X39" s="331"/>
      <c r="Y39" s="331"/>
      <c r="Z39" s="331"/>
      <c r="AA39" s="328"/>
    </row>
    <row r="40" spans="1:27" ht="12.75">
      <c r="A40" s="328"/>
      <c r="B40" s="328"/>
      <c r="C40" s="328"/>
      <c r="D40" s="328"/>
      <c r="E40" s="328"/>
      <c r="F40" s="328"/>
      <c r="G40" s="328"/>
      <c r="H40" s="332"/>
      <c r="I40" s="328"/>
      <c r="J40" s="328"/>
      <c r="K40" s="328"/>
      <c r="L40" s="328"/>
      <c r="M40" s="328"/>
      <c r="N40" s="328"/>
      <c r="O40" s="328"/>
      <c r="P40" s="332"/>
      <c r="Q40" s="328"/>
      <c r="R40" s="328"/>
      <c r="S40" s="328"/>
      <c r="T40" s="328"/>
      <c r="U40" s="328"/>
      <c r="V40" s="328"/>
      <c r="W40" s="328"/>
      <c r="X40" s="332"/>
      <c r="Y40" s="328"/>
      <c r="Z40" s="328"/>
      <c r="AA40" s="328"/>
    </row>
    <row r="41" spans="1:27" ht="12.75">
      <c r="A41" s="328"/>
      <c r="B41" s="328"/>
      <c r="C41" s="328"/>
      <c r="D41" s="328"/>
      <c r="E41" s="328"/>
      <c r="F41" s="328"/>
      <c r="G41" s="328"/>
      <c r="H41" s="332"/>
      <c r="I41" s="328"/>
      <c r="J41" s="328"/>
      <c r="K41" s="328"/>
      <c r="L41" s="328"/>
      <c r="M41" s="328"/>
      <c r="N41" s="328"/>
      <c r="O41" s="328"/>
      <c r="P41" s="332"/>
      <c r="Q41" s="328"/>
      <c r="R41" s="328"/>
      <c r="S41" s="328"/>
      <c r="T41" s="328"/>
      <c r="U41" s="328"/>
      <c r="V41" s="328"/>
      <c r="W41" s="328"/>
      <c r="X41" s="332"/>
      <c r="Y41" s="328"/>
      <c r="Z41" s="328"/>
      <c r="AA41" s="328"/>
    </row>
  </sheetData>
  <sheetProtection/>
  <mergeCells count="3">
    <mergeCell ref="F30:I30"/>
    <mergeCell ref="N30:Q30"/>
    <mergeCell ref="V30:Y30"/>
  </mergeCells>
  <printOptions/>
  <pageMargins left="0.787401575" right="0.787401575" top="0.984251969" bottom="0.984251969" header="0.4921259845" footer="0.4921259845"/>
  <pageSetup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BEIERSDORF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BEIERSDORF</dc:creator>
  <cp:keywords/>
  <dc:description/>
  <cp:lastModifiedBy>Stéphane Gourdon</cp:lastModifiedBy>
  <cp:lastPrinted>2013-01-15T09:17:58Z</cp:lastPrinted>
  <dcterms:created xsi:type="dcterms:W3CDTF">1999-04-16T14:07:08Z</dcterms:created>
  <dcterms:modified xsi:type="dcterms:W3CDTF">2014-01-22T14:35:56Z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1318493015</vt:i4>
  </property>
  <property fmtid="{D5CDD505-2E9C-101B-9397-08002B2CF9AE}" pid="3" name="_EmailSubject">
    <vt:lpwstr>fichier excel pour résultats POM POF en gymnase</vt:lpwstr>
  </property>
  <property fmtid="{D5CDD505-2E9C-101B-9397-08002B2CF9AE}" pid="4" name="_AuthorEmail">
    <vt:lpwstr>druart.pierre@wanadoo.fr</vt:lpwstr>
  </property>
  <property fmtid="{D5CDD505-2E9C-101B-9397-08002B2CF9AE}" pid="5" name="_AuthorEmailDisplayName">
    <vt:lpwstr>Druart Liliane</vt:lpwstr>
  </property>
  <property fmtid="{D5CDD505-2E9C-101B-9397-08002B2CF9AE}" pid="6" name="_ReviewingToolsShownOnce">
    <vt:lpwstr/>
  </property>
</Properties>
</file>